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kumente\Meerwasser\ICP Analyse\IB\Ammonium_Ammoniak Rechner\"/>
    </mc:Choice>
  </mc:AlternateContent>
  <xr:revisionPtr revIDLastSave="0" documentId="13_ncr:1_{CA1D767D-2D7C-423B-BA36-B35E51BA3874}" xr6:coauthVersionLast="47" xr6:coauthVersionMax="47" xr10:uidLastSave="{00000000-0000-0000-0000-000000000000}"/>
  <bookViews>
    <workbookView xWindow="-28920" yWindow="-120" windowWidth="29040" windowHeight="15840" tabRatio="355" xr2:uid="{00000000-000D-0000-FFFF-FFFF00000000}"/>
  </bookViews>
  <sheets>
    <sheet name="Ammonium_Ammoniak" sheetId="15" r:id="rId1"/>
  </sheets>
  <calcPr calcId="191029"/>
</workbook>
</file>

<file path=xl/calcChain.xml><?xml version="1.0" encoding="utf-8"?>
<calcChain xmlns="http://schemas.openxmlformats.org/spreadsheetml/2006/main">
  <c r="G29" i="15" l="1"/>
  <c r="C10" i="15"/>
  <c r="C11" i="15" s="1"/>
  <c r="P28" i="15" l="1"/>
  <c r="P29" i="15"/>
  <c r="P30" i="15"/>
  <c r="P31" i="15"/>
  <c r="P32" i="15"/>
  <c r="P33" i="15"/>
  <c r="O28" i="15"/>
  <c r="O29" i="15"/>
  <c r="O30" i="15"/>
  <c r="O31" i="15"/>
  <c r="O32" i="15"/>
  <c r="O33" i="15"/>
  <c r="N28" i="15"/>
  <c r="N29" i="15"/>
  <c r="N30" i="15"/>
  <c r="N31" i="15"/>
  <c r="N32" i="15"/>
  <c r="N33" i="15"/>
  <c r="M28" i="15"/>
  <c r="M29" i="15"/>
  <c r="M30" i="15"/>
  <c r="M31" i="15"/>
  <c r="M32" i="15"/>
  <c r="M33" i="15"/>
  <c r="L28" i="15"/>
  <c r="L29" i="15"/>
  <c r="L30" i="15"/>
  <c r="L31" i="15"/>
  <c r="L32" i="15"/>
  <c r="L33" i="15"/>
  <c r="K28" i="15"/>
  <c r="K29" i="15"/>
  <c r="K30" i="15"/>
  <c r="K31" i="15"/>
  <c r="K32" i="15"/>
  <c r="K33" i="15"/>
  <c r="J28" i="15"/>
  <c r="J29" i="15"/>
  <c r="J30" i="15"/>
  <c r="J31" i="15"/>
  <c r="J32" i="15"/>
  <c r="J33" i="15"/>
  <c r="I28" i="15"/>
  <c r="I29" i="15"/>
  <c r="I30" i="15"/>
  <c r="I31" i="15"/>
  <c r="I32" i="15"/>
  <c r="I33" i="15"/>
  <c r="H28" i="15"/>
  <c r="H29" i="15"/>
  <c r="H30" i="15"/>
  <c r="H31" i="15"/>
  <c r="H32" i="15"/>
  <c r="H33" i="15"/>
  <c r="G28" i="15"/>
  <c r="G30" i="15"/>
  <c r="G31" i="15"/>
  <c r="G32" i="15"/>
  <c r="G33" i="15"/>
  <c r="F28" i="15"/>
  <c r="F29" i="15"/>
  <c r="F30" i="15"/>
  <c r="F31" i="15"/>
  <c r="F32" i="15"/>
  <c r="F33" i="15"/>
  <c r="G27" i="15"/>
  <c r="H27" i="15"/>
  <c r="I27" i="15"/>
  <c r="J27" i="15"/>
  <c r="K27" i="15"/>
  <c r="L27" i="15"/>
  <c r="M27" i="15"/>
  <c r="N27" i="15"/>
  <c r="O27" i="15"/>
  <c r="P27" i="15"/>
  <c r="F27" i="15"/>
  <c r="C13" i="15" l="1"/>
  <c r="C14" i="15" s="1"/>
</calcChain>
</file>

<file path=xl/sharedStrings.xml><?xml version="1.0" encoding="utf-8"?>
<sst xmlns="http://schemas.openxmlformats.org/spreadsheetml/2006/main" count="19" uniqueCount="17">
  <si>
    <t>mg/l</t>
  </si>
  <si>
    <t>Salinität</t>
  </si>
  <si>
    <t>pH</t>
  </si>
  <si>
    <t>Temperatur</t>
  </si>
  <si>
    <t>°C</t>
  </si>
  <si>
    <t>‰</t>
  </si>
  <si>
    <r>
      <t>Konzentration Ammonium c(NH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</si>
  <si>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%</t>
  </si>
  <si>
    <t>Temperatur in °C</t>
  </si>
  <si>
    <t>pH -Wert</t>
  </si>
  <si>
    <r>
      <t>pK</t>
    </r>
    <r>
      <rPr>
        <vertAlign val="subscript"/>
        <sz val="11"/>
        <color theme="0"/>
        <rFont val="Calibri"/>
        <family val="2"/>
        <scheme val="minor"/>
      </rPr>
      <t>a</t>
    </r>
  </si>
  <si>
    <t>Ammoniak-Anteil</t>
  </si>
  <si>
    <t>Ammonium-Anteil</t>
  </si>
  <si>
    <t>Version 1.0</t>
  </si>
  <si>
    <t>Ammoniak Rechner</t>
  </si>
  <si>
    <r>
      <t>Konzentration Ammoniak c(NH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</si>
  <si>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© Dieter Kreissl (#tropicreef)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</si>
</sst>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0"/>
    <numFmt numFmtId="166" formatCode="0.0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/>
    <xf numFmtId="164" fontId="3" fillId="0" borderId="0" xfId="0" applyNumberFormat="1" applyFont="1"/>
    <xf numFmtId="0" fontId="0" fillId="0" borderId="10" xfId="0" applyBorder="1"/>
    <xf numFmtId="0" fontId="1" fillId="0" borderId="16" xfId="0" applyFont="1" applyBorder="1" applyAlignment="1">
      <alignment wrapText="1"/>
    </xf>
    <xf numFmtId="165" fontId="0" fillId="0" borderId="17" xfId="0" applyNumberFormat="1" applyBorder="1"/>
    <xf numFmtId="0" fontId="0" fillId="0" borderId="15" xfId="0" applyBorder="1"/>
    <xf numFmtId="2" fontId="2" fillId="0" borderId="0" xfId="0" applyNumberFormat="1" applyFont="1"/>
    <xf numFmtId="2" fontId="1" fillId="4" borderId="6" xfId="0" applyNumberFormat="1" applyFont="1" applyFill="1" applyBorder="1"/>
    <xf numFmtId="166" fontId="1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3" borderId="4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4" borderId="3" xfId="0" applyNumberFormat="1" applyFont="1" applyFill="1" applyBorder="1"/>
    <xf numFmtId="2" fontId="1" fillId="4" borderId="7" xfId="0" applyNumberFormat="1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0" fontId="0" fillId="0" borderId="0" xfId="0" applyNumberFormat="1"/>
    <xf numFmtId="10" fontId="0" fillId="0" borderId="2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0" fontId="0" fillId="0" borderId="11" xfId="0" applyBorder="1"/>
    <xf numFmtId="0" fontId="7" fillId="0" borderId="0" xfId="0" applyFont="1" applyAlignment="1">
      <alignment horizontal="left" vertical="center" readingOrder="1"/>
    </xf>
    <xf numFmtId="0" fontId="8" fillId="0" borderId="0" xfId="0" applyFont="1"/>
    <xf numFmtId="0" fontId="1" fillId="0" borderId="18" xfId="0" applyFont="1" applyBorder="1"/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1" fillId="0" borderId="21" xfId="0" applyFont="1" applyBorder="1" applyAlignment="1">
      <alignment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14" fontId="8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textRotation="90"/>
    </xf>
    <xf numFmtId="0" fontId="0" fillId="0" borderId="0" xfId="0" applyProtection="1"/>
    <xf numFmtId="0" fontId="0" fillId="0" borderId="0" xfId="0" applyAlignment="1" applyProtection="1">
      <alignment vertical="top" wrapText="1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3F69"/>
      <color rgb="FFFF9900"/>
      <color rgb="FF33CC33"/>
      <color rgb="FF4D4D4D"/>
      <color rgb="FFFF6161"/>
      <color rgb="FFFF6699"/>
      <color rgb="FFFFFFCC"/>
      <color rgb="FFFFFFFF"/>
      <color rgb="FF00192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Anteil des Ammoniaks an der Summe Ammoniak/Ammonium in Abhängigkeit von pH-Wert, Temperatur und Salinität</a:t>
            </a:r>
            <a:endParaRPr kumimoji="0" lang="de-DE" sz="1600" b="1" i="0" u="none" strike="noStrike" kern="1200" cap="none" spc="10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Calibri" panose="020F0502020204030204"/>
            </a:endParaRPr>
          </a:p>
        </c:rich>
      </c:tx>
      <c:layout>
        <c:manualLayout>
          <c:xMode val="edge"/>
          <c:yMode val="edge"/>
          <c:x val="5.1111016528339361E-2"/>
          <c:y val="2.1357742181540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Ammonium_Ammoniak!$E$27</c:f>
              <c:strCache>
                <c:ptCount val="1"/>
                <c:pt idx="0">
                  <c:v>7,70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Ammonium_Ammoniak!$F$27:$P$27</c:f>
              <c:numCache>
                <c:formatCode>0.00%</c:formatCode>
                <c:ptCount val="11"/>
                <c:pt idx="0">
                  <c:v>1.3825926828251458E-2</c:v>
                </c:pt>
                <c:pt idx="1">
                  <c:v>1.4851449386457908E-2</c:v>
                </c:pt>
                <c:pt idx="2">
                  <c:v>1.5951734606889038E-2</c:v>
                </c:pt>
                <c:pt idx="3">
                  <c:v>1.7132032784731813E-2</c:v>
                </c:pt>
                <c:pt idx="4">
                  <c:v>1.8397932312380131E-2</c:v>
                </c:pt>
                <c:pt idx="5">
                  <c:v>1.975537673378245E-2</c:v>
                </c:pt>
                <c:pt idx="6">
                  <c:v>2.1210681900426021E-2</c:v>
                </c:pt>
                <c:pt idx="7">
                  <c:v>2.2770553081950185E-2</c:v>
                </c:pt>
                <c:pt idx="8">
                  <c:v>2.4442101855831146E-2</c:v>
                </c:pt>
                <c:pt idx="9">
                  <c:v>2.6232862568559237E-2</c:v>
                </c:pt>
                <c:pt idx="10">
                  <c:v>2.8150808125057505E-2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7-43FE-AC74-88B9965A0863}"/>
            </c:ext>
          </c:extLst>
        </c:ser>
        <c:ser>
          <c:idx val="1"/>
          <c:order val="1"/>
          <c:tx>
            <c:strRef>
              <c:f>Ammonium_Ammoniak!$E$28</c:f>
              <c:strCache>
                <c:ptCount val="1"/>
                <c:pt idx="0">
                  <c:v>7,80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Ammonium_Ammoniak!$F$28:$P$28</c:f>
              <c:numCache>
                <c:formatCode>0.00%</c:formatCode>
                <c:ptCount val="11"/>
                <c:pt idx="0">
                  <c:v>1.7340061140538411E-2</c:v>
                </c:pt>
                <c:pt idx="1">
                  <c:v>1.8621023273705784E-2</c:v>
                </c:pt>
                <c:pt idx="2">
                  <c:v>1.999457236956919E-2</c:v>
                </c:pt>
                <c:pt idx="3">
                  <c:v>2.1467088974246207E-2</c:v>
                </c:pt>
                <c:pt idx="4">
                  <c:v>2.3045345930712974E-2</c:v>
                </c:pt>
                <c:pt idx="5">
                  <c:v>2.4736525211501326E-2</c:v>
                </c:pt>
                <c:pt idx="6">
                  <c:v>2.6548234284339278E-2</c:v>
                </c:pt>
                <c:pt idx="7">
                  <c:v>2.8488521761071559E-2</c:v>
                </c:pt>
                <c:pt idx="8">
                  <c:v>3.0565892040072342E-2</c:v>
                </c:pt>
                <c:pt idx="9">
                  <c:v>3.2789318608349459E-2</c:v>
                </c:pt>
                <c:pt idx="10">
                  <c:v>3.5168255621674506E-2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7-43FE-AC74-88B9965A0863}"/>
            </c:ext>
          </c:extLst>
        </c:ser>
        <c:ser>
          <c:idx val="2"/>
          <c:order val="2"/>
          <c:tx>
            <c:strRef>
              <c:f>Ammonium_Ammoniak!$E$29</c:f>
              <c:strCache>
                <c:ptCount val="1"/>
                <c:pt idx="0">
                  <c:v>7,90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Ammonium_Ammoniak!$F$29:$P$29</c:f>
              <c:numCache>
                <c:formatCode>0.00%</c:formatCode>
                <c:ptCount val="11"/>
                <c:pt idx="0">
                  <c:v>2.1726522677388189E-2</c:v>
                </c:pt>
                <c:pt idx="1">
                  <c:v>2.3323371006382994E-2</c:v>
                </c:pt>
                <c:pt idx="2">
                  <c:v>2.5034398576171808E-2</c:v>
                </c:pt>
                <c:pt idx="3">
                  <c:v>2.6867286424453456E-2</c:v>
                </c:pt>
                <c:pt idx="4">
                  <c:v>2.8830159290011419E-2</c:v>
                </c:pt>
                <c:pt idx="5">
                  <c:v>3.0931600053057281E-2</c:v>
                </c:pt>
                <c:pt idx="6">
                  <c:v>3.3180662774154511E-2</c:v>
                </c:pt>
                <c:pt idx="7">
                  <c:v>3.5586883941580168E-2</c:v>
                </c:pt>
                <c:pt idx="8">
                  <c:v>3.8160291484800962E-2</c:v>
                </c:pt>
                <c:pt idx="9">
                  <c:v>4.091141105620312E-2</c:v>
                </c:pt>
                <c:pt idx="10">
                  <c:v>4.3851269024862055E-2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7-43FE-AC74-88B9965A0863}"/>
            </c:ext>
          </c:extLst>
        </c:ser>
        <c:ser>
          <c:idx val="3"/>
          <c:order val="3"/>
          <c:tx>
            <c:strRef>
              <c:f>Ammonium_Ammoniak!$E$30</c:f>
              <c:strCache>
                <c:ptCount val="1"/>
                <c:pt idx="0">
                  <c:v>8,00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Ammonium_Ammoniak!$F$30:$P$30</c:f>
              <c:numCache>
                <c:formatCode>0.00%</c:formatCode>
                <c:ptCount val="11"/>
                <c:pt idx="0">
                  <c:v>2.7190059257844932E-2</c:v>
                </c:pt>
                <c:pt idx="1">
                  <c:v>2.9175763228534185E-2</c:v>
                </c:pt>
                <c:pt idx="2">
                  <c:v>3.1301533686991852E-2</c:v>
                </c:pt>
                <c:pt idx="3">
                  <c:v>3.3576505590397508E-2</c:v>
                </c:pt>
                <c:pt idx="4">
                  <c:v>3.6010298018762633E-2</c:v>
                </c:pt>
                <c:pt idx="5">
                  <c:v>3.8613022762726212E-2</c:v>
                </c:pt>
                <c:pt idx="6">
                  <c:v>4.1395290089658705E-2</c:v>
                </c:pt>
                <c:pt idx="7">
                  <c:v>4.4368211121751489E-2</c:v>
                </c:pt>
                <c:pt idx="8">
                  <c:v>4.7543396199095575E-2</c:v>
                </c:pt>
                <c:pt idx="9">
                  <c:v>5.0932948539263216E-2</c:v>
                </c:pt>
                <c:pt idx="10">
                  <c:v>5.4549452444061869E-2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7-43FE-AC74-88B9965A0863}"/>
            </c:ext>
          </c:extLst>
        </c:ser>
        <c:ser>
          <c:idx val="4"/>
          <c:order val="4"/>
          <c:tx>
            <c:strRef>
              <c:f>Ammonium_Ammoniak!$E$31</c:f>
              <c:strCache>
                <c:ptCount val="1"/>
                <c:pt idx="0">
                  <c:v>8,10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Ammonium_Ammoniak!$F$31:$P$31</c:f>
              <c:numCache>
                <c:formatCode>0.00%</c:formatCode>
                <c:ptCount val="11"/>
                <c:pt idx="0">
                  <c:v>3.3976894643057969E-2</c:v>
                </c:pt>
                <c:pt idx="1">
                  <c:v>3.6438547841522034E-2</c:v>
                </c:pt>
                <c:pt idx="2">
                  <c:v>3.9070893575701551E-2</c:v>
                </c:pt>
                <c:pt idx="3">
                  <c:v>4.1884626797493753E-2</c:v>
                </c:pt>
                <c:pt idx="4">
                  <c:v>4.4890943336933657E-2</c:v>
                </c:pt>
                <c:pt idx="5">
                  <c:v>4.8101537519467399E-2</c:v>
                </c:pt>
                <c:pt idx="6">
                  <c:v>5.1528594957170749E-2</c:v>
                </c:pt>
                <c:pt idx="7">
                  <c:v>5.5184779754469296E-2</c:v>
                </c:pt>
                <c:pt idx="8">
                  <c:v>5.9083215311179257E-2</c:v>
                </c:pt>
                <c:pt idx="9">
                  <c:v>6.3237457853138015E-2</c:v>
                </c:pt>
                <c:pt idx="10">
                  <c:v>6.7661461776215598E-2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7-43FE-AC74-88B9965A0863}"/>
            </c:ext>
          </c:extLst>
        </c:ser>
        <c:ser>
          <c:idx val="5"/>
          <c:order val="5"/>
          <c:tx>
            <c:strRef>
              <c:f>Ammonium_Ammoniak!$E$32</c:f>
              <c:strCache>
                <c:ptCount val="1"/>
                <c:pt idx="0">
                  <c:v>8,20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Ammonium_Ammoniak!$F$32:$P$32</c:f>
              <c:numCache>
                <c:formatCode>0.00%</c:formatCode>
                <c:ptCount val="11"/>
                <c:pt idx="0">
                  <c:v>4.2379476430374263E-2</c:v>
                </c:pt>
                <c:pt idx="1">
                  <c:v>4.5419523327768323E-2</c:v>
                </c:pt>
                <c:pt idx="2">
                  <c:v>4.8665875545637997E-2</c:v>
                </c:pt>
                <c:pt idx="3">
                  <c:v>5.2130800726129599E-2</c:v>
                </c:pt>
                <c:pt idx="4">
                  <c:v>5.5827042228654714E-2</c:v>
                </c:pt>
                <c:pt idx="5">
                  <c:v>5.9767798764830418E-2</c:v>
                </c:pt>
                <c:pt idx="6">
                  <c:v>6.3966696609177517E-2</c:v>
                </c:pt>
                <c:pt idx="7">
                  <c:v>6.8437753464865483E-2</c:v>
                </c:pt>
                <c:pt idx="8">
                  <c:v>7.3195333033082316E-2</c:v>
                </c:pt>
                <c:pt idx="9">
                  <c:v>7.8254089320005771E-2</c:v>
                </c:pt>
                <c:pt idx="10">
                  <c:v>8.3628899721464423E-2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07-43FE-AC74-88B9965A0863}"/>
            </c:ext>
          </c:extLst>
        </c:ser>
        <c:ser>
          <c:idx val="6"/>
          <c:order val="6"/>
          <c:tx>
            <c:strRef>
              <c:f>Ammonium_Ammoniak!$E$33</c:f>
              <c:strCache>
                <c:ptCount val="1"/>
                <c:pt idx="0">
                  <c:v>8,30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Ammonium_Ammoniak!$F$26:$P$26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Ammonium_Ammoniak!$F$33:$P$33</c:f>
              <c:numCache>
                <c:formatCode>0.00%</c:formatCode>
                <c:ptCount val="11"/>
                <c:pt idx="0">
                  <c:v>5.2739628530018345E-2</c:v>
                </c:pt>
                <c:pt idx="1">
                  <c:v>5.6476304709895203E-2</c:v>
                </c:pt>
                <c:pt idx="2">
                  <c:v>6.0459772459055226E-2</c:v>
                </c:pt>
                <c:pt idx="3">
                  <c:v>6.4703727068309416E-2</c:v>
                </c:pt>
                <c:pt idx="4">
                  <c:v>6.9222248249594276E-2</c:v>
                </c:pt>
                <c:pt idx="5">
                  <c:v>7.4029753036853607E-2</c:v>
                </c:pt>
                <c:pt idx="6">
                  <c:v>7.9140938261029789E-2</c:v>
                </c:pt>
                <c:pt idx="7">
                  <c:v>8.4570711642680776E-2</c:v>
                </c:pt>
                <c:pt idx="8">
                  <c:v>9.0334110582516447E-2</c:v>
                </c:pt>
                <c:pt idx="9">
                  <c:v>9.6446207799121136E-2</c:v>
                </c:pt>
                <c:pt idx="10">
                  <c:v>0.10292200307012127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07-43FE-AC74-88B9965A0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51624"/>
        <c:axId val="534251952"/>
      </c:lineChart>
      <c:catAx>
        <c:axId val="5342516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251952"/>
        <c:crosses val="autoZero"/>
        <c:auto val="1"/>
        <c:lblAlgn val="ctr"/>
        <c:lblOffset val="100"/>
        <c:noMultiLvlLbl val="0"/>
      </c:catAx>
      <c:valAx>
        <c:axId val="5342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25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66675</xdr:rowOff>
    </xdr:from>
    <xdr:to>
      <xdr:col>16</xdr:col>
      <xdr:colOff>19051</xdr:colOff>
      <xdr:row>22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219075</xdr:rowOff>
    </xdr:from>
    <xdr:to>
      <xdr:col>15</xdr:col>
      <xdr:colOff>371475</xdr:colOff>
      <xdr:row>5</xdr:row>
      <xdr:rowOff>198068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19075"/>
          <a:ext cx="733425" cy="728870"/>
        </a:xfrm>
        <a:prstGeom prst="rect">
          <a:avLst/>
        </a:prstGeom>
      </xdr:spPr>
    </xdr:pic>
    <xdr:clientData/>
  </xdr:twoCellAnchor>
  <xdr:oneCellAnchor>
    <xdr:from>
      <xdr:col>14</xdr:col>
      <xdr:colOff>283152</xdr:colOff>
      <xdr:row>14</xdr:row>
      <xdr:rowOff>122959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634720" y="28592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4</xdr:col>
      <xdr:colOff>17320</xdr:colOff>
      <xdr:row>7</xdr:row>
      <xdr:rowOff>69272</xdr:rowOff>
    </xdr:from>
    <xdr:to>
      <xdr:col>4</xdr:col>
      <xdr:colOff>285752</xdr:colOff>
      <xdr:row>25</xdr:row>
      <xdr:rowOff>8658</xdr:rowOff>
    </xdr:to>
    <xdr:sp macro="" textlink="">
      <xdr:nvSpPr>
        <xdr:cNvPr id="5" name="Pfeil: nach oben gebogen 4">
          <a:extLst>
            <a:ext uri="{FF2B5EF4-FFF2-40B4-BE49-F238E27FC236}">
              <a16:creationId xmlns:a16="http://schemas.microsoft.com/office/drawing/2014/main" id="{40D51A4D-A34C-44A7-83CE-163A72B3BEF8}"/>
            </a:ext>
          </a:extLst>
        </xdr:cNvPr>
        <xdr:cNvSpPr/>
      </xdr:nvSpPr>
      <xdr:spPr>
        <a:xfrm rot="10800000" flipH="1">
          <a:off x="2632365" y="1420090"/>
          <a:ext cx="268432" cy="3567545"/>
        </a:xfrm>
        <a:prstGeom prst="bentUpArrow">
          <a:avLst>
            <a:gd name="adj1" fmla="val 21429"/>
            <a:gd name="adj2" fmla="val 25000"/>
            <a:gd name="adj3" fmla="val 25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17</xdr:col>
      <xdr:colOff>346364</xdr:colOff>
      <xdr:row>1</xdr:row>
      <xdr:rowOff>34636</xdr:rowOff>
    </xdr:from>
    <xdr:ext cx="2907334" cy="824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8979A0D5-3BB2-43F6-B9DC-69E843E5A23D}"/>
                </a:ext>
              </a:extLst>
            </xdr:cNvPr>
            <xdr:cNvSpPr txBox="1"/>
          </xdr:nvSpPr>
          <xdr:spPr>
            <a:xfrm>
              <a:off x="9040091" y="329045"/>
              <a:ext cx="2907334" cy="824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begChr m:val="{"/>
                        <m:endChr m:val="}"/>
                        <m:ctrlPr>
                          <a:rPr lang="de-DE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800" b="0" i="1">
                            <a:latin typeface="Cambria Math" panose="02040503050406030204" pitchFamily="18" charset="0"/>
                          </a:rPr>
                          <m:t>𝑁</m:t>
                        </m:r>
                        <m:sSub>
                          <m:sSubPr>
                            <m:ctrlPr>
                              <a:rPr lang="de-DE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b>
                        </m:sSub>
                      </m:e>
                    </m:d>
                    <m:r>
                      <a:rPr lang="de-DE" sz="1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800" b="0" i="1">
                            <a:latin typeface="Cambria Math" panose="02040503050406030204" pitchFamily="18" charset="0"/>
                          </a:rPr>
                          <m:t>0,94412∗</m:t>
                        </m:r>
                        <m:sSub>
                          <m:sSubPr>
                            <m:ctrlPr>
                              <a:rPr lang="de-DE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{"/>
                                <m:endChr m:val="}"/>
                                <m:ctrlPr>
                                  <a:rPr lang="de-DE" sz="18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de-DE" sz="1800" b="0" i="1">
                                    <a:latin typeface="Cambria Math" panose="02040503050406030204" pitchFamily="18" charset="0"/>
                                  </a:rPr>
                                  <m:t>𝑁</m:t>
                                </m:r>
                                <m:sSub>
                                  <m:sSubPr>
                                    <m:ctrlPr>
                                      <a:rPr lang="de-DE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800" b="0" i="1">
                                        <a:latin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de-DE" sz="1800" b="0" i="1">
                                        <a:latin typeface="Cambria Math" panose="02040503050406030204" pitchFamily="18" charset="0"/>
                                      </a:rPr>
                                      <m:t>4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𝐺𝑒𝑠</m:t>
                            </m:r>
                          </m:sub>
                        </m:sSub>
                      </m:num>
                      <m:den>
                        <m:r>
                          <a:rPr lang="de-DE" sz="1800" b="0" i="1">
                            <a:latin typeface="Cambria Math" panose="02040503050406030204" pitchFamily="18" charset="0"/>
                          </a:rPr>
                          <m:t>1+</m:t>
                        </m:r>
                        <m:sSup>
                          <m:sSupPr>
                            <m:ctrlPr>
                              <a:rPr lang="de-DE" sz="18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e>
                          <m:sup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  <m:sSub>
                              <m:sSubPr>
                                <m:ctrlPr>
                                  <a:rPr lang="de-DE" sz="1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8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de-DE" sz="18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sub>
                            </m:sSub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800" b="0" i="1">
                                <a:latin typeface="Cambria Math" panose="02040503050406030204" pitchFamily="18" charset="0"/>
                              </a:rPr>
                              <m:t>𝑝𝐻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de-DE" sz="1800" b="0"/>
            </a:p>
            <a:p>
              <a:endParaRPr lang="de-DE" sz="1800"/>
            </a:p>
          </xdr:txBody>
        </xdr:sp>
      </mc:Choice>
      <mc:Fallback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8979A0D5-3BB2-43F6-B9DC-69E843E5A23D}"/>
                </a:ext>
              </a:extLst>
            </xdr:cNvPr>
            <xdr:cNvSpPr txBox="1"/>
          </xdr:nvSpPr>
          <xdr:spPr>
            <a:xfrm>
              <a:off x="9040091" y="329045"/>
              <a:ext cx="2907334" cy="824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800" b="0" i="0">
                  <a:latin typeface="Cambria Math" panose="02040503050406030204" pitchFamily="18" charset="0"/>
                </a:rPr>
                <a:t>{𝑁𝐻_3 }=(0,94412∗{𝑁𝐻_4 }_𝐺𝑒𝑠)/(1+10^(𝑝𝐾_𝑎−𝑝𝐻) )</a:t>
              </a:r>
              <a:endParaRPr lang="de-DE" sz="1800" b="0"/>
            </a:p>
            <a:p>
              <a:endParaRPr lang="de-DE" sz="1800"/>
            </a:p>
          </xdr:txBody>
        </xdr:sp>
      </mc:Fallback>
    </mc:AlternateContent>
    <xdr:clientData/>
  </xdr:oneCellAnchor>
  <xdr:oneCellAnchor>
    <xdr:from>
      <xdr:col>17</xdr:col>
      <xdr:colOff>335107</xdr:colOff>
      <xdr:row>5</xdr:row>
      <xdr:rowOff>350692</xdr:rowOff>
    </xdr:from>
    <xdr:ext cx="4010329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43EDFD38-FBCA-4B27-9163-5C3E71DF36C4}"/>
                </a:ext>
              </a:extLst>
            </xdr:cNvPr>
            <xdr:cNvSpPr txBox="1"/>
          </xdr:nvSpPr>
          <xdr:spPr>
            <a:xfrm>
              <a:off x="9028834" y="1095374"/>
              <a:ext cx="4010329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i="1">
                        <a:latin typeface="Cambria Math" panose="02040503050406030204" pitchFamily="18" charset="0"/>
                      </a:rPr>
                      <m:t>𝑝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de-DE" sz="1400" i="1">
                        <a:latin typeface="Cambria Math" panose="02040503050406030204" pitchFamily="18" charset="0"/>
                      </a:rPr>
                      <m:t>=10</m:t>
                    </m:r>
                    <m:r>
                      <a:rPr lang="de-DE" sz="14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lang="de-DE" sz="1400" i="1">
                        <a:latin typeface="Cambria Math" panose="02040503050406030204" pitchFamily="18" charset="0"/>
                      </a:rPr>
                      <m:t>0423−</m:t>
                    </m:r>
                    <m:d>
                      <m:dPr>
                        <m:ctrlPr>
                          <a:rPr lang="de-DE" sz="1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0315536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de-DE" sz="140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de-DE" sz="1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003071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DE" sz="140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</m:d>
                  </m:oMath>
                </m:oMathPara>
              </a14:m>
              <a:endParaRPr lang="de-DE" sz="1400"/>
            </a:p>
          </xdr:txBody>
        </xdr:sp>
      </mc:Choice>
      <mc:Fallback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43EDFD38-FBCA-4B27-9163-5C3E71DF36C4}"/>
                </a:ext>
              </a:extLst>
            </xdr:cNvPr>
            <xdr:cNvSpPr txBox="1"/>
          </xdr:nvSpPr>
          <xdr:spPr>
            <a:xfrm>
              <a:off x="9028834" y="1095374"/>
              <a:ext cx="4010329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400" i="0">
                  <a:latin typeface="Cambria Math" panose="02040503050406030204" pitchFamily="18" charset="0"/>
                </a:rPr>
                <a:t>𝑝𝐾</a:t>
              </a:r>
              <a:r>
                <a:rPr lang="de-DE" sz="1400" b="0" i="0">
                  <a:latin typeface="Cambria Math" panose="02040503050406030204" pitchFamily="18" charset="0"/>
                </a:rPr>
                <a:t>_</a:t>
              </a:r>
              <a:r>
                <a:rPr lang="de-DE" sz="1400" i="0">
                  <a:latin typeface="Cambria Math" panose="02040503050406030204" pitchFamily="18" charset="0"/>
                </a:rPr>
                <a:t>𝑎=10</a:t>
              </a:r>
              <a:r>
                <a:rPr lang="de-DE" sz="1400" b="0" i="0">
                  <a:latin typeface="Cambria Math" panose="02040503050406030204" pitchFamily="18" charset="0"/>
                </a:rPr>
                <a:t>,</a:t>
              </a:r>
              <a:r>
                <a:rPr lang="de-DE" sz="1400" i="0">
                  <a:latin typeface="Cambria Math" panose="02040503050406030204" pitchFamily="18" charset="0"/>
                </a:rPr>
                <a:t>0423−(0</a:t>
              </a:r>
              <a:r>
                <a:rPr lang="de-DE" sz="1400" b="0" i="0">
                  <a:latin typeface="Cambria Math" panose="02040503050406030204" pitchFamily="18" charset="0"/>
                </a:rPr>
                <a:t>,</a:t>
              </a:r>
              <a:r>
                <a:rPr lang="de-DE" sz="1400" i="0">
                  <a:latin typeface="Cambria Math" panose="02040503050406030204" pitchFamily="18" charset="0"/>
                </a:rPr>
                <a:t>0315536</a:t>
              </a:r>
              <a:r>
                <a:rPr lang="de-DE" sz="1400" b="0" i="0">
                  <a:latin typeface="Cambria Math" panose="02040503050406030204" pitchFamily="18" charset="0"/>
                </a:rPr>
                <a:t>∗</a:t>
              </a:r>
              <a:r>
                <a:rPr lang="de-DE" sz="1400" i="0">
                  <a:latin typeface="Cambria Math" panose="02040503050406030204" pitchFamily="18" charset="0"/>
                </a:rPr>
                <a:t>𝑡)+(0</a:t>
              </a:r>
              <a:r>
                <a:rPr lang="de-DE" sz="1400" b="0" i="0">
                  <a:latin typeface="Cambria Math" panose="02040503050406030204" pitchFamily="18" charset="0"/>
                </a:rPr>
                <a:t>,</a:t>
              </a:r>
              <a:r>
                <a:rPr lang="de-DE" sz="1400" i="0">
                  <a:latin typeface="Cambria Math" panose="02040503050406030204" pitchFamily="18" charset="0"/>
                </a:rPr>
                <a:t>003071</a:t>
              </a:r>
              <a:r>
                <a:rPr lang="de-DE" sz="1400" b="0" i="0">
                  <a:latin typeface="Cambria Math" panose="02040503050406030204" pitchFamily="18" charset="0"/>
                </a:rPr>
                <a:t>∗</a:t>
              </a:r>
              <a:r>
                <a:rPr lang="de-DE" sz="1400" i="0">
                  <a:latin typeface="Cambria Math" panose="02040503050406030204" pitchFamily="18" charset="0"/>
                </a:rPr>
                <a:t>𝑆)</a:t>
              </a:r>
              <a:endParaRPr lang="de-DE" sz="1400"/>
            </a:p>
          </xdr:txBody>
        </xdr:sp>
      </mc:Fallback>
    </mc:AlternateContent>
    <xdr:clientData/>
  </xdr:oneCellAnchor>
  <xdr:oneCellAnchor>
    <xdr:from>
      <xdr:col>17</xdr:col>
      <xdr:colOff>225137</xdr:colOff>
      <xdr:row>8</xdr:row>
      <xdr:rowOff>77932</xdr:rowOff>
    </xdr:from>
    <xdr:ext cx="5740977" cy="1814599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CD62605A-9E88-0005-1E2B-8886F2F0E474}"/>
            </a:ext>
          </a:extLst>
        </xdr:cNvPr>
        <xdr:cNvSpPr txBox="1"/>
      </xdr:nvSpPr>
      <xdr:spPr>
        <a:xfrm>
          <a:off x="8918864" y="1636568"/>
          <a:ext cx="5740977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wobei </a:t>
          </a:r>
          <a:r>
            <a:rPr lang="de-DE"/>
            <a:t> </a:t>
          </a:r>
        </a:p>
        <a:p>
          <a:endParaRPr lang="de-DE"/>
        </a:p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 = Temperatur in °C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 = Salinität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pH = pH Wert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{NH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4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}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Ges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= Gesamtammoniumgehalt (aus analytischer Bestimmung) in mg/l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{NH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3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} = Ammoniakgehalt in mg/l</a:t>
          </a:r>
          <a:r>
            <a:rPr lang="de-DE"/>
            <a:t> 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a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= Der pK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a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-Wert (oder pK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s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) ist das Mass für die Stärke der Säure. Je tiefer der Wert ist, desto stärker ist die Säure. Der pK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a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ist von der Säuredissoziationskonstante (Säurenkonstante) 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a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(K</a:t>
          </a:r>
          <a:r>
            <a:rPr lang="de-DE" sz="1100" b="0" i="0" u="none" strike="noStrike" baseline="-25000">
              <a:solidFill>
                <a:srgbClr val="000000"/>
              </a:solidFill>
              <a:effectLst/>
              <a:latin typeface="Calibri" panose="020F0502020204030204" pitchFamily="34" charset="0"/>
            </a:rPr>
            <a:t>s</a:t>
          </a:r>
          <a:r>
            <a:rPr lang="de-DE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) abgeleitet. Es handelt sich um den negativen dekadischen Logarithmus.</a:t>
          </a:r>
          <a:r>
            <a:rPr lang="de-DE"/>
            <a:t> 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51FEE-EFA3-4623-91B0-53A714309EE8}">
  <sheetPr>
    <tabColor rgb="FFFFFF00"/>
  </sheetPr>
  <dimension ref="B1:Z33"/>
  <sheetViews>
    <sheetView showGridLines="0" showRowColHeaders="0" tabSelected="1" zoomScale="110" zoomScaleNormal="110" workbookViewId="0">
      <selection activeCell="C6" sqref="C6"/>
    </sheetView>
  </sheetViews>
  <sheetFormatPr baseColWidth="10" defaultRowHeight="15" x14ac:dyDescent="0.25"/>
  <cols>
    <col min="1" max="1" width="3" customWidth="1"/>
    <col min="2" max="2" width="20.7109375" customWidth="1"/>
    <col min="3" max="3" width="10.28515625" style="3" customWidth="1"/>
    <col min="4" max="4" width="5.140625" customWidth="1"/>
    <col min="5" max="5" width="6.28515625" customWidth="1"/>
    <col min="6" max="6" width="7" customWidth="1"/>
    <col min="7" max="7" width="7.7109375" customWidth="1"/>
    <col min="8" max="8" width="7" customWidth="1"/>
    <col min="9" max="9" width="7.28515625" customWidth="1"/>
    <col min="10" max="10" width="6.85546875" customWidth="1"/>
    <col min="11" max="11" width="7.28515625" customWidth="1"/>
    <col min="12" max="12" width="7.140625" customWidth="1"/>
    <col min="13" max="13" width="7" customWidth="1"/>
    <col min="14" max="14" width="7.5703125" customWidth="1"/>
    <col min="15" max="15" width="6.85546875" customWidth="1"/>
    <col min="16" max="16" width="7.5703125" customWidth="1"/>
    <col min="17" max="17" width="5.7109375" customWidth="1"/>
    <col min="19" max="19" width="9.5703125" customWidth="1"/>
  </cols>
  <sheetData>
    <row r="1" spans="2:26" ht="23.25" x14ac:dyDescent="0.35">
      <c r="B1" s="4" t="s">
        <v>14</v>
      </c>
      <c r="R1" s="40"/>
      <c r="S1" s="40"/>
      <c r="T1" s="40"/>
      <c r="U1" s="40"/>
      <c r="V1" s="40"/>
      <c r="W1" s="40"/>
      <c r="X1" s="40"/>
      <c r="Y1" s="40"/>
      <c r="Z1" s="40"/>
    </row>
    <row r="2" spans="2:26" ht="3.75" customHeight="1" x14ac:dyDescent="0.35">
      <c r="B2" s="4"/>
      <c r="R2" s="40"/>
      <c r="S2" s="40"/>
      <c r="T2" s="40"/>
      <c r="U2" s="40"/>
      <c r="V2" s="40"/>
      <c r="W2" s="40"/>
      <c r="X2" s="40"/>
      <c r="Y2" s="40"/>
      <c r="Z2" s="40"/>
    </row>
    <row r="3" spans="2:26" ht="12" customHeight="1" x14ac:dyDescent="0.25">
      <c r="B3" s="30" t="s">
        <v>13</v>
      </c>
      <c r="C3" s="37">
        <v>44907</v>
      </c>
      <c r="R3" s="40"/>
      <c r="S3" s="40"/>
      <c r="T3" s="40"/>
      <c r="U3" s="40"/>
      <c r="V3" s="40"/>
      <c r="W3" s="40"/>
      <c r="X3" s="40"/>
      <c r="Y3" s="40"/>
      <c r="Z3" s="40"/>
    </row>
    <row r="4" spans="2:26" ht="13.5" customHeight="1" x14ac:dyDescent="0.25">
      <c r="B4" s="29" t="s">
        <v>16</v>
      </c>
      <c r="R4" s="40"/>
      <c r="S4" s="40"/>
      <c r="T4" s="40"/>
      <c r="U4" s="40"/>
      <c r="V4" s="40"/>
      <c r="W4" s="40"/>
      <c r="X4" s="40"/>
      <c r="Y4" s="40"/>
      <c r="Z4" s="40"/>
    </row>
    <row r="5" spans="2:26" ht="5.25" customHeight="1" thickBot="1" x14ac:dyDescent="0.3">
      <c r="B5" s="29"/>
      <c r="R5" s="40"/>
      <c r="S5" s="40"/>
      <c r="T5" s="40"/>
      <c r="U5" s="40"/>
      <c r="V5" s="40"/>
      <c r="W5" s="40"/>
      <c r="X5" s="40"/>
      <c r="Y5" s="40"/>
      <c r="Z5" s="40"/>
    </row>
    <row r="6" spans="2:26" ht="33.75" thickBot="1" x14ac:dyDescent="0.4">
      <c r="B6" s="34" t="s">
        <v>6</v>
      </c>
      <c r="C6" s="35">
        <v>0.2</v>
      </c>
      <c r="D6" s="36" t="s">
        <v>0</v>
      </c>
      <c r="R6" s="40"/>
      <c r="S6" s="40"/>
      <c r="T6" s="40"/>
      <c r="U6" s="40"/>
      <c r="V6" s="40"/>
      <c r="W6" s="40"/>
      <c r="X6" s="40"/>
      <c r="Y6" s="40"/>
      <c r="Z6" s="40"/>
    </row>
    <row r="7" spans="2:26" x14ac:dyDescent="0.25">
      <c r="B7" s="31" t="s">
        <v>3</v>
      </c>
      <c r="C7" s="32">
        <v>25</v>
      </c>
      <c r="D7" s="33" t="s">
        <v>4</v>
      </c>
      <c r="G7" s="3"/>
      <c r="R7" s="40"/>
      <c r="S7" s="40"/>
      <c r="T7" s="40"/>
      <c r="U7" s="40"/>
      <c r="V7" s="40"/>
      <c r="W7" s="40"/>
      <c r="X7" s="40"/>
      <c r="Y7" s="40"/>
      <c r="Z7" s="40"/>
    </row>
    <row r="8" spans="2:26" x14ac:dyDescent="0.25">
      <c r="B8" s="5" t="s">
        <v>1</v>
      </c>
      <c r="C8" s="16">
        <v>38</v>
      </c>
      <c r="D8" s="9" t="s">
        <v>5</v>
      </c>
      <c r="R8" s="40"/>
      <c r="S8" s="40"/>
      <c r="T8" s="40"/>
      <c r="U8" s="40"/>
      <c r="V8" s="40"/>
      <c r="W8" s="40"/>
      <c r="X8" s="40"/>
      <c r="Y8" s="40"/>
      <c r="Z8" s="40"/>
    </row>
    <row r="9" spans="2:26" ht="15.75" thickBot="1" x14ac:dyDescent="0.3">
      <c r="B9" s="6" t="s">
        <v>2</v>
      </c>
      <c r="C9" s="17">
        <v>7.9</v>
      </c>
      <c r="D9" s="28"/>
      <c r="R9" s="40"/>
      <c r="S9" s="40"/>
      <c r="T9" s="40"/>
      <c r="U9" s="40"/>
      <c r="V9" s="40"/>
      <c r="W9" s="40"/>
      <c r="X9" s="40"/>
      <c r="Y9" s="40"/>
      <c r="Z9" s="40"/>
    </row>
    <row r="10" spans="2:26" ht="18.75" thickBot="1" x14ac:dyDescent="0.4">
      <c r="B10" s="7" t="s">
        <v>10</v>
      </c>
      <c r="C10" s="8">
        <f>10.0423-(0.0315536*C7)+(0.003071*C8)</f>
        <v>9.3701579999999982</v>
      </c>
      <c r="D10" s="2"/>
      <c r="R10" s="40"/>
      <c r="S10" s="40"/>
      <c r="T10" s="40"/>
      <c r="U10" s="40"/>
      <c r="V10" s="40"/>
      <c r="W10" s="40"/>
      <c r="X10" s="40"/>
      <c r="Y10" s="40"/>
      <c r="Z10" s="40"/>
    </row>
    <row r="11" spans="2:26" ht="33.75" thickBot="1" x14ac:dyDescent="0.4">
      <c r="B11" s="10" t="s">
        <v>15</v>
      </c>
      <c r="C11" s="11">
        <f>(0.94412*C6)/(1+POWER(10,C10-C9))</f>
        <v>6.1863200106114565E-3</v>
      </c>
      <c r="D11" s="12" t="s">
        <v>0</v>
      </c>
      <c r="R11" s="40"/>
      <c r="S11" s="40"/>
      <c r="T11" s="40"/>
      <c r="U11" s="40"/>
      <c r="V11" s="40"/>
      <c r="W11" s="40"/>
      <c r="X11" s="40"/>
      <c r="Y11" s="40"/>
      <c r="Z11" s="40"/>
    </row>
    <row r="12" spans="2:26" x14ac:dyDescent="0.25">
      <c r="B12" s="2"/>
      <c r="C12" s="13"/>
      <c r="D12" s="2"/>
      <c r="R12" s="40"/>
      <c r="S12" s="40"/>
      <c r="T12" s="40"/>
      <c r="U12" s="40"/>
      <c r="V12" s="40"/>
      <c r="W12" s="40"/>
      <c r="X12" s="40"/>
      <c r="Y12" s="40"/>
      <c r="Z12" s="40"/>
    </row>
    <row r="13" spans="2:26" x14ac:dyDescent="0.25">
      <c r="B13" s="1" t="s">
        <v>11</v>
      </c>
      <c r="C13" s="19">
        <f>(C11/C6)*100</f>
        <v>3.093160005305728</v>
      </c>
      <c r="D13" s="15" t="s">
        <v>7</v>
      </c>
      <c r="R13" s="40"/>
      <c r="S13" s="40"/>
      <c r="T13" s="40"/>
      <c r="U13" s="40"/>
      <c r="V13" s="40"/>
      <c r="W13" s="40"/>
      <c r="X13" s="40"/>
      <c r="Y13" s="40"/>
      <c r="Z13" s="40"/>
    </row>
    <row r="14" spans="2:26" x14ac:dyDescent="0.25">
      <c r="B14" s="1" t="s">
        <v>12</v>
      </c>
      <c r="C14" s="19">
        <f>100-C13</f>
        <v>96.906839994694266</v>
      </c>
      <c r="D14" s="15" t="s">
        <v>7</v>
      </c>
      <c r="R14" s="40"/>
      <c r="S14" s="40"/>
      <c r="T14" s="40"/>
      <c r="U14" s="40"/>
      <c r="V14" s="40"/>
      <c r="W14" s="40"/>
      <c r="X14" s="40"/>
      <c r="Y14" s="40"/>
      <c r="Z14" s="40"/>
    </row>
    <row r="15" spans="2:26" x14ac:dyDescent="0.25">
      <c r="R15" s="40"/>
      <c r="S15" s="40"/>
      <c r="T15" s="40"/>
      <c r="U15" s="40"/>
      <c r="V15" s="40"/>
      <c r="W15" s="40"/>
      <c r="X15" s="40"/>
      <c r="Y15" s="40"/>
      <c r="Z15" s="40"/>
    </row>
    <row r="16" spans="2:26" x14ac:dyDescent="0.25">
      <c r="R16" s="40"/>
      <c r="S16" s="41"/>
      <c r="T16" s="41"/>
      <c r="U16" s="41"/>
      <c r="V16" s="41"/>
      <c r="W16" s="41"/>
      <c r="X16" s="41"/>
      <c r="Y16" s="41"/>
      <c r="Z16" s="40"/>
    </row>
    <row r="17" spans="4:26" x14ac:dyDescent="0.25">
      <c r="R17" s="40"/>
      <c r="S17" s="41"/>
      <c r="T17" s="41"/>
      <c r="U17" s="41"/>
      <c r="V17" s="41"/>
      <c r="W17" s="41"/>
      <c r="X17" s="41"/>
      <c r="Y17" s="41"/>
      <c r="Z17" s="40"/>
    </row>
    <row r="18" spans="4:26" x14ac:dyDescent="0.25">
      <c r="R18" s="40"/>
      <c r="S18" s="41"/>
      <c r="T18" s="41"/>
      <c r="U18" s="41"/>
      <c r="V18" s="41"/>
      <c r="W18" s="41"/>
      <c r="X18" s="41"/>
      <c r="Y18" s="41"/>
      <c r="Z18" s="40"/>
    </row>
    <row r="19" spans="4:26" x14ac:dyDescent="0.25">
      <c r="R19" s="40"/>
      <c r="S19" s="41"/>
      <c r="T19" s="41"/>
      <c r="U19" s="41"/>
      <c r="V19" s="41"/>
      <c r="W19" s="41"/>
      <c r="X19" s="41"/>
      <c r="Y19" s="41"/>
      <c r="Z19" s="40"/>
    </row>
    <row r="20" spans="4:26" x14ac:dyDescent="0.25">
      <c r="R20" s="40"/>
      <c r="S20" s="41"/>
      <c r="T20" s="41"/>
      <c r="U20" s="41"/>
      <c r="V20" s="41"/>
      <c r="W20" s="41"/>
      <c r="X20" s="41"/>
      <c r="Y20" s="41"/>
      <c r="Z20" s="40"/>
    </row>
    <row r="21" spans="4:26" x14ac:dyDescent="0.25">
      <c r="R21" s="40"/>
      <c r="S21" s="41"/>
      <c r="T21" s="41"/>
      <c r="U21" s="41"/>
      <c r="V21" s="41"/>
      <c r="W21" s="41"/>
      <c r="X21" s="41"/>
      <c r="Y21" s="41"/>
      <c r="Z21" s="40"/>
    </row>
    <row r="22" spans="4:26" x14ac:dyDescent="0.25">
      <c r="R22" s="40"/>
      <c r="S22" s="41"/>
      <c r="T22" s="41"/>
      <c r="U22" s="41"/>
      <c r="V22" s="41"/>
      <c r="W22" s="41"/>
      <c r="X22" s="41"/>
      <c r="Y22" s="41"/>
      <c r="Z22" s="40"/>
    </row>
    <row r="23" spans="4:26" x14ac:dyDescent="0.25">
      <c r="R23" s="40"/>
      <c r="S23" s="40"/>
      <c r="T23" s="40"/>
      <c r="U23" s="40"/>
      <c r="V23" s="40"/>
      <c r="W23" s="40"/>
      <c r="X23" s="40"/>
      <c r="Y23" s="40"/>
      <c r="Z23" s="40"/>
    </row>
    <row r="24" spans="4:26" ht="5.25" customHeight="1" x14ac:dyDescent="0.25">
      <c r="R24" s="40"/>
      <c r="S24" s="40"/>
      <c r="T24" s="40"/>
      <c r="U24" s="40"/>
      <c r="V24" s="40"/>
      <c r="W24" s="40"/>
      <c r="X24" s="40"/>
      <c r="Y24" s="40"/>
      <c r="Z24" s="40"/>
    </row>
    <row r="25" spans="4:26" ht="16.5" customHeight="1" x14ac:dyDescent="0.25">
      <c r="F25" s="38" t="s">
        <v>8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R25" s="40"/>
      <c r="S25" s="40"/>
      <c r="T25" s="40"/>
      <c r="U25" s="40"/>
      <c r="V25" s="40"/>
      <c r="W25" s="40"/>
      <c r="X25" s="40"/>
      <c r="Y25" s="40"/>
      <c r="Z25" s="40"/>
    </row>
    <row r="26" spans="4:26" ht="18" customHeight="1" x14ac:dyDescent="0.25">
      <c r="E26" s="3"/>
      <c r="F26" s="22">
        <v>20</v>
      </c>
      <c r="G26" s="18">
        <v>21</v>
      </c>
      <c r="H26" s="18">
        <v>22</v>
      </c>
      <c r="I26" s="18">
        <v>23</v>
      </c>
      <c r="J26" s="18">
        <v>24</v>
      </c>
      <c r="K26" s="18">
        <v>25</v>
      </c>
      <c r="L26" s="18">
        <v>26</v>
      </c>
      <c r="M26" s="18">
        <v>27</v>
      </c>
      <c r="N26" s="18">
        <v>28</v>
      </c>
      <c r="O26" s="18">
        <v>29</v>
      </c>
      <c r="P26" s="23">
        <v>30</v>
      </c>
      <c r="R26" s="40"/>
      <c r="S26" s="40"/>
      <c r="T26" s="40"/>
      <c r="U26" s="40"/>
      <c r="V26" s="40"/>
      <c r="W26" s="40"/>
      <c r="X26" s="40"/>
      <c r="Y26" s="40"/>
      <c r="Z26" s="40"/>
    </row>
    <row r="27" spans="4:26" x14ac:dyDescent="0.25">
      <c r="D27" s="39" t="s">
        <v>9</v>
      </c>
      <c r="E27" s="20">
        <v>7.7</v>
      </c>
      <c r="F27" s="24">
        <f t="shared" ref="F27:F33" si="0">((0.94412*$C$6)/(1+POWER(10,10.0423-(0.0315536*F$26)+(0.003071*$C$8)-$E27))/$C$6)</f>
        <v>1.3825926828251458E-2</v>
      </c>
      <c r="G27" s="24">
        <f t="shared" ref="G27:P33" si="1">((0.94412*$C$6)/(1+POWER(10,10.0423-(0.0315536*G$26)+(0.003071*$C$8)-$E27))/$C$6)</f>
        <v>1.4851449386457908E-2</v>
      </c>
      <c r="H27" s="24">
        <f t="shared" si="1"/>
        <v>1.5951734606889038E-2</v>
      </c>
      <c r="I27" s="24">
        <f t="shared" si="1"/>
        <v>1.7132032784731813E-2</v>
      </c>
      <c r="J27" s="24">
        <f t="shared" si="1"/>
        <v>1.8397932312380131E-2</v>
      </c>
      <c r="K27" s="24">
        <f t="shared" si="1"/>
        <v>1.975537673378245E-2</v>
      </c>
      <c r="L27" s="24">
        <f t="shared" si="1"/>
        <v>2.1210681900426021E-2</v>
      </c>
      <c r="M27" s="24">
        <f t="shared" si="1"/>
        <v>2.2770553081950185E-2</v>
      </c>
      <c r="N27" s="24">
        <f t="shared" si="1"/>
        <v>2.4442101855831146E-2</v>
      </c>
      <c r="O27" s="24">
        <f t="shared" si="1"/>
        <v>2.6232862568559237E-2</v>
      </c>
      <c r="P27" s="25">
        <f t="shared" si="1"/>
        <v>2.8150808125057505E-2</v>
      </c>
      <c r="R27" s="40"/>
      <c r="S27" s="40"/>
      <c r="T27" s="40"/>
      <c r="U27" s="40"/>
      <c r="V27" s="40"/>
      <c r="W27" s="40"/>
      <c r="X27" s="40"/>
      <c r="Y27" s="40"/>
      <c r="Z27" s="40"/>
    </row>
    <row r="28" spans="4:26" x14ac:dyDescent="0.25">
      <c r="D28" s="39"/>
      <c r="E28" s="14">
        <v>7.8</v>
      </c>
      <c r="F28" s="24">
        <f t="shared" si="0"/>
        <v>1.7340061140538411E-2</v>
      </c>
      <c r="G28" s="24">
        <f t="shared" si="1"/>
        <v>1.8621023273705784E-2</v>
      </c>
      <c r="H28" s="24">
        <f t="shared" si="1"/>
        <v>1.999457236956919E-2</v>
      </c>
      <c r="I28" s="24">
        <f t="shared" si="1"/>
        <v>2.1467088974246207E-2</v>
      </c>
      <c r="J28" s="24">
        <f t="shared" si="1"/>
        <v>2.3045345930712974E-2</v>
      </c>
      <c r="K28" s="24">
        <f t="shared" si="1"/>
        <v>2.4736525211501326E-2</v>
      </c>
      <c r="L28" s="24">
        <f t="shared" si="1"/>
        <v>2.6548234284339278E-2</v>
      </c>
      <c r="M28" s="24">
        <f t="shared" si="1"/>
        <v>2.8488521761071559E-2</v>
      </c>
      <c r="N28" s="24">
        <f t="shared" si="1"/>
        <v>3.0565892040072342E-2</v>
      </c>
      <c r="O28" s="24">
        <f t="shared" si="1"/>
        <v>3.2789318608349459E-2</v>
      </c>
      <c r="P28" s="25">
        <f t="shared" si="1"/>
        <v>3.5168255621674506E-2</v>
      </c>
      <c r="R28" s="40"/>
      <c r="S28" s="40"/>
      <c r="T28" s="40"/>
      <c r="U28" s="40"/>
      <c r="V28" s="40"/>
      <c r="W28" s="40"/>
      <c r="X28" s="40"/>
      <c r="Y28" s="40"/>
      <c r="Z28" s="40"/>
    </row>
    <row r="29" spans="4:26" x14ac:dyDescent="0.25">
      <c r="D29" s="39"/>
      <c r="E29" s="14">
        <v>7.9</v>
      </c>
      <c r="F29" s="24">
        <f t="shared" si="0"/>
        <v>2.1726522677388189E-2</v>
      </c>
      <c r="G29" s="24">
        <f>((0.94412*$C$6)/(1+POWER(10,10.0423-(0.0315536*G$26)+(0.003071*$C$8)-$E29))/$C$6)</f>
        <v>2.3323371006382994E-2</v>
      </c>
      <c r="H29" s="24">
        <f t="shared" si="1"/>
        <v>2.5034398576171808E-2</v>
      </c>
      <c r="I29" s="24">
        <f t="shared" si="1"/>
        <v>2.6867286424453456E-2</v>
      </c>
      <c r="J29" s="24">
        <f t="shared" si="1"/>
        <v>2.8830159290011419E-2</v>
      </c>
      <c r="K29" s="24">
        <f t="shared" si="1"/>
        <v>3.0931600053057281E-2</v>
      </c>
      <c r="L29" s="24">
        <f t="shared" si="1"/>
        <v>3.3180662774154511E-2</v>
      </c>
      <c r="M29" s="24">
        <f t="shared" si="1"/>
        <v>3.5586883941580168E-2</v>
      </c>
      <c r="N29" s="24">
        <f t="shared" si="1"/>
        <v>3.8160291484800962E-2</v>
      </c>
      <c r="O29" s="24">
        <f t="shared" si="1"/>
        <v>4.091141105620312E-2</v>
      </c>
      <c r="P29" s="25">
        <f t="shared" si="1"/>
        <v>4.3851269024862055E-2</v>
      </c>
      <c r="R29" s="40"/>
      <c r="S29" s="40"/>
      <c r="T29" s="40"/>
      <c r="U29" s="40"/>
      <c r="V29" s="40"/>
      <c r="W29" s="40"/>
      <c r="X29" s="40"/>
      <c r="Y29" s="40"/>
      <c r="Z29" s="40"/>
    </row>
    <row r="30" spans="4:26" x14ac:dyDescent="0.25">
      <c r="D30" s="39"/>
      <c r="E30" s="14">
        <v>8</v>
      </c>
      <c r="F30" s="24">
        <f t="shared" si="0"/>
        <v>2.7190059257844932E-2</v>
      </c>
      <c r="G30" s="24">
        <f t="shared" si="1"/>
        <v>2.9175763228534185E-2</v>
      </c>
      <c r="H30" s="24">
        <f t="shared" si="1"/>
        <v>3.1301533686991852E-2</v>
      </c>
      <c r="I30" s="24">
        <f t="shared" si="1"/>
        <v>3.3576505590397508E-2</v>
      </c>
      <c r="J30" s="24">
        <f t="shared" si="1"/>
        <v>3.6010298018762633E-2</v>
      </c>
      <c r="K30" s="24">
        <f t="shared" si="1"/>
        <v>3.8613022762726212E-2</v>
      </c>
      <c r="L30" s="24">
        <f t="shared" si="1"/>
        <v>4.1395290089658705E-2</v>
      </c>
      <c r="M30" s="24">
        <f t="shared" si="1"/>
        <v>4.4368211121751489E-2</v>
      </c>
      <c r="N30" s="24">
        <f t="shared" si="1"/>
        <v>4.7543396199095575E-2</v>
      </c>
      <c r="O30" s="24">
        <f t="shared" si="1"/>
        <v>5.0932948539263216E-2</v>
      </c>
      <c r="P30" s="25">
        <f t="shared" si="1"/>
        <v>5.4549452444061869E-2</v>
      </c>
      <c r="R30" s="40"/>
      <c r="S30" s="40"/>
      <c r="T30" s="40"/>
      <c r="U30" s="40"/>
      <c r="V30" s="40"/>
      <c r="W30" s="40"/>
      <c r="X30" s="40"/>
      <c r="Y30" s="40"/>
      <c r="Z30" s="40"/>
    </row>
    <row r="31" spans="4:26" x14ac:dyDescent="0.25">
      <c r="D31" s="39"/>
      <c r="E31" s="14">
        <v>8.1</v>
      </c>
      <c r="F31" s="24">
        <f t="shared" si="0"/>
        <v>3.3976894643057969E-2</v>
      </c>
      <c r="G31" s="24">
        <f t="shared" si="1"/>
        <v>3.6438547841522034E-2</v>
      </c>
      <c r="H31" s="24">
        <f t="shared" si="1"/>
        <v>3.9070893575701551E-2</v>
      </c>
      <c r="I31" s="24">
        <f t="shared" si="1"/>
        <v>4.1884626797493753E-2</v>
      </c>
      <c r="J31" s="24">
        <f t="shared" si="1"/>
        <v>4.4890943336933657E-2</v>
      </c>
      <c r="K31" s="24">
        <f t="shared" si="1"/>
        <v>4.8101537519467399E-2</v>
      </c>
      <c r="L31" s="24">
        <f t="shared" si="1"/>
        <v>5.1528594957170749E-2</v>
      </c>
      <c r="M31" s="24">
        <f t="shared" si="1"/>
        <v>5.5184779754469296E-2</v>
      </c>
      <c r="N31" s="24">
        <f t="shared" si="1"/>
        <v>5.9083215311179257E-2</v>
      </c>
      <c r="O31" s="24">
        <f t="shared" si="1"/>
        <v>6.3237457853138015E-2</v>
      </c>
      <c r="P31" s="25">
        <f t="shared" si="1"/>
        <v>6.7661461776215598E-2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4:26" x14ac:dyDescent="0.25">
      <c r="D32" s="39"/>
      <c r="E32" s="14">
        <v>8.1999999999999993</v>
      </c>
      <c r="F32" s="24">
        <f t="shared" si="0"/>
        <v>4.2379476430374263E-2</v>
      </c>
      <c r="G32" s="24">
        <f t="shared" si="1"/>
        <v>4.5419523327768323E-2</v>
      </c>
      <c r="H32" s="24">
        <f t="shared" si="1"/>
        <v>4.8665875545637997E-2</v>
      </c>
      <c r="I32" s="24">
        <f t="shared" si="1"/>
        <v>5.2130800726129599E-2</v>
      </c>
      <c r="J32" s="24">
        <f t="shared" si="1"/>
        <v>5.5827042228654714E-2</v>
      </c>
      <c r="K32" s="24">
        <f t="shared" si="1"/>
        <v>5.9767798764830418E-2</v>
      </c>
      <c r="L32" s="24">
        <f t="shared" si="1"/>
        <v>6.3966696609177517E-2</v>
      </c>
      <c r="M32" s="24">
        <f t="shared" si="1"/>
        <v>6.8437753464865483E-2</v>
      </c>
      <c r="N32" s="24">
        <f t="shared" si="1"/>
        <v>7.3195333033082316E-2</v>
      </c>
      <c r="O32" s="24">
        <f t="shared" si="1"/>
        <v>7.8254089320005771E-2</v>
      </c>
      <c r="P32" s="25">
        <f t="shared" si="1"/>
        <v>8.3628899721464423E-2</v>
      </c>
    </row>
    <row r="33" spans="4:16" x14ac:dyDescent="0.25">
      <c r="D33" s="39"/>
      <c r="E33" s="21">
        <v>8.3000000000000007</v>
      </c>
      <c r="F33" s="26">
        <f t="shared" si="0"/>
        <v>5.2739628530018345E-2</v>
      </c>
      <c r="G33" s="26">
        <f t="shared" si="1"/>
        <v>5.6476304709895203E-2</v>
      </c>
      <c r="H33" s="26">
        <f t="shared" si="1"/>
        <v>6.0459772459055226E-2</v>
      </c>
      <c r="I33" s="26">
        <f t="shared" si="1"/>
        <v>6.4703727068309416E-2</v>
      </c>
      <c r="J33" s="26">
        <f t="shared" si="1"/>
        <v>6.9222248249594276E-2</v>
      </c>
      <c r="K33" s="26">
        <f t="shared" si="1"/>
        <v>7.4029753036853607E-2</v>
      </c>
      <c r="L33" s="26">
        <f t="shared" si="1"/>
        <v>7.9140938261029789E-2</v>
      </c>
      <c r="M33" s="26">
        <f t="shared" si="1"/>
        <v>8.4570711642680776E-2</v>
      </c>
      <c r="N33" s="26">
        <f t="shared" si="1"/>
        <v>9.0334110582516447E-2</v>
      </c>
      <c r="O33" s="26">
        <f t="shared" si="1"/>
        <v>9.6446207799121136E-2</v>
      </c>
      <c r="P33" s="27">
        <f t="shared" si="1"/>
        <v>0.10292200307012127</v>
      </c>
    </row>
  </sheetData>
  <sheetProtection algorithmName="SHA-512" hashValue="8W1b/ytBcs5fjPzCKRQvKU0bTx4dRTKjlEjAtizr9/UTOaav+6IIT1f/zpf1gYZIRDqbmblpcVQi/d2F9DuH7w==" saltValue="k9h6MMVF+vnN/yFvhv2qlA==" spinCount="100000" sheet="1" objects="1" scenarios="1" selectLockedCells="1"/>
  <mergeCells count="2">
    <mergeCell ref="F25:P25"/>
    <mergeCell ref="D27:D33"/>
  </mergeCells>
  <conditionalFormatting sqref="C11">
    <cfRule type="expression" dxfId="1" priority="1">
      <formula>$C$11&gt;=0.01</formula>
    </cfRule>
    <cfRule type="expression" dxfId="0" priority="2">
      <formula>$C$11&lt;0.01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Ammonium_Ammoniak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Kreissl</dc:creator>
  <cp:lastModifiedBy>Dieter Kreissl</cp:lastModifiedBy>
  <cp:lastPrinted>2016-06-06T14:23:06Z</cp:lastPrinted>
  <dcterms:created xsi:type="dcterms:W3CDTF">2015-10-30T14:02:13Z</dcterms:created>
  <dcterms:modified xsi:type="dcterms:W3CDTF">2023-08-06T14:45:35Z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NoCounter">
    <vt:lpwstr>0048160612</vt:lpwstr>
  </property>
</Properties>
</file>