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ustomProperty2.bin" ContentType="application/vnd.openxmlformats-officedocument.spreadsheetml.customProperty"/>
  <Override PartName="/xl/tables/table1.xml" ContentType="application/vnd.openxmlformats-officedocument.spreadsheetml.table+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drawings/drawing3.xml" ContentType="application/vnd.openxmlformats-officedocument.drawing+xml"/>
  <Override PartName="/xl/customProperty1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E:\Dokumente\Meerwasser\OSCI-MOTION\Spurenelemente\Spuren Regler\"/>
    </mc:Choice>
  </mc:AlternateContent>
  <xr:revisionPtr revIDLastSave="0" documentId="13_ncr:1_{96B826F3-3312-4CF6-8D50-FED76E4E3EB0}" xr6:coauthVersionLast="47" xr6:coauthVersionMax="47" xr10:uidLastSave="{00000000-0000-0000-0000-000000000000}"/>
  <workbookProtection workbookAlgorithmName="SHA-512" workbookHashValue="eNc8VOC21YxpeJdAEfU/LKISKV9OZBM/fOZo9LPZR7zebQ4SO4MJ85iAejDsAFR621saE4ZwAu2vluRcqAZOvg==" workbookSaltValue="wNK6fCn7wud9V+1CMh487Q==" workbookSpinCount="100000" lockStructure="1"/>
  <bookViews>
    <workbookView xWindow="-24915" yWindow="810" windowWidth="22950" windowHeight="12840" tabRatio="762" firstSheet="1" activeTab="2" xr2:uid="{837884F2-A998-4791-B55C-FBDC357BC261}"/>
  </bookViews>
  <sheets>
    <sheet name="ReadMe" sheetId="29" r:id="rId1"/>
    <sheet name="Start" sheetId="12" r:id="rId2"/>
    <sheet name="Analyse" sheetId="14" r:id="rId3"/>
    <sheet name="Cobalt" sheetId="16" r:id="rId4"/>
    <sheet name="Nickel" sheetId="15" r:id="rId5"/>
    <sheet name="Eisen" sheetId="18" r:id="rId6"/>
    <sheet name="Mangan" sheetId="19" r:id="rId7"/>
    <sheet name="Kupfer" sheetId="21" r:id="rId8"/>
    <sheet name="Chrom" sheetId="20" r:id="rId9"/>
    <sheet name="Zink" sheetId="22" r:id="rId10"/>
    <sheet name="Fluor" sheetId="23" r:id="rId11"/>
    <sheet name="Iod" sheetId="24" r:id="rId12"/>
    <sheet name="Vanadium" sheetId="25" r:id="rId13"/>
    <sheet name="Selen" sheetId="26" r:id="rId14"/>
    <sheet name="Zusammenfassung" sheetId="27" r:id="rId15"/>
    <sheet name="Dokumentation Rechenlogik" sheetId="28" r:id="rId16"/>
  </sheets>
  <definedNames>
    <definedName name="rngNiConc">_xludf.OFFSET(Nickel!$C$2,0,0,_xludf.COUNTA(Nickel!$B:$B)-1,1)</definedName>
    <definedName name="rngNiCount">_xludf.OFFSET(Nickel!$A$2,0,0,_xludf.COUNTA(Nickel!$B:$B)-1,1)</definedName>
    <definedName name="rngNiDates">_xludf.OFFSET(Nickel!$B$2,0,0,_xludf.COUNTA(Nickel!$B:$B)-1,1)</definedName>
    <definedName name="rngNiTrend">_xludf.OFFSET(Nickel!$E$2,0,0,_xludf.COUNTA(Nickel!$B:$B)-1,1)</definedName>
    <definedName name="zzTest">_xludf.OFFSET(Nickel!$B$2,0,0,_xludf.COUNTA(Nickel!$B:$B)-1,1)</definedName>
    <definedName name="zzTestName">Nickel!$A$2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6" i="12" l="1"/>
  <c r="G25" i="12"/>
  <c r="G24" i="12"/>
  <c r="G23" i="12"/>
  <c r="G18" i="12"/>
  <c r="G17" i="12"/>
  <c r="G16" i="12"/>
  <c r="G15" i="12"/>
  <c r="G14" i="12"/>
  <c r="G13" i="12"/>
  <c r="G12" i="12"/>
  <c r="N2" i="14"/>
  <c r="N3" i="14"/>
  <c r="N4" i="14"/>
  <c r="N5" i="14"/>
  <c r="N6" i="14"/>
  <c r="N7" i="14"/>
  <c r="N8" i="14"/>
  <c r="N9" i="14"/>
  <c r="N10" i="14"/>
  <c r="N11"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45" i="14"/>
  <c r="N46" i="14"/>
  <c r="N47" i="14"/>
  <c r="N48" i="14"/>
  <c r="N49" i="14"/>
  <c r="N50" i="14"/>
  <c r="N51" i="14"/>
  <c r="N52" i="14"/>
  <c r="N53" i="14"/>
  <c r="N54" i="14"/>
  <c r="N55" i="14"/>
  <c r="N56" i="14"/>
  <c r="N57" i="14"/>
  <c r="N58" i="14"/>
  <c r="N59" i="14"/>
  <c r="N60" i="14"/>
  <c r="N61" i="14"/>
  <c r="N62" i="14"/>
  <c r="N63" i="14"/>
  <c r="N64" i="14"/>
  <c r="N65" i="14"/>
  <c r="N66" i="14"/>
  <c r="N67" i="14"/>
  <c r="N68" i="14"/>
  <c r="N69" i="14"/>
  <c r="N70" i="14"/>
  <c r="N71" i="14"/>
  <c r="N72" i="14"/>
  <c r="N73" i="14"/>
  <c r="N74" i="14"/>
  <c r="N75" i="14"/>
  <c r="N76" i="14"/>
  <c r="N77" i="14"/>
  <c r="N78" i="14"/>
  <c r="N79" i="14"/>
  <c r="N80" i="14"/>
  <c r="N81" i="14"/>
  <c r="N82" i="14"/>
  <c r="N83" i="14"/>
  <c r="N84" i="14"/>
  <c r="N85" i="14"/>
  <c r="N86" i="14"/>
  <c r="N87" i="14"/>
  <c r="N88" i="14"/>
  <c r="N89" i="14"/>
  <c r="N90" i="14"/>
  <c r="N91" i="14"/>
  <c r="N92" i="14"/>
  <c r="N93" i="14"/>
  <c r="N94" i="14"/>
  <c r="N95" i="14"/>
  <c r="N96" i="14"/>
  <c r="N97" i="14"/>
  <c r="N98" i="14"/>
  <c r="N99" i="14"/>
  <c r="N100" i="14"/>
  <c r="N101" i="14"/>
  <c r="N102" i="14"/>
  <c r="N103" i="14"/>
  <c r="N104" i="14"/>
  <c r="N105" i="14"/>
  <c r="N106" i="14"/>
  <c r="N107" i="14"/>
  <c r="N108" i="14"/>
  <c r="N109" i="14"/>
  <c r="N110" i="14"/>
  <c r="N111" i="14"/>
  <c r="N112" i="14"/>
  <c r="N113" i="14"/>
  <c r="N114" i="14"/>
  <c r="N115" i="14"/>
  <c r="N116" i="14"/>
  <c r="N117" i="14"/>
  <c r="N118" i="14"/>
  <c r="N119" i="14"/>
  <c r="N120" i="14"/>
  <c r="N121" i="14"/>
  <c r="N122" i="14"/>
  <c r="N123" i="14"/>
  <c r="N124" i="14"/>
  <c r="N125" i="14"/>
  <c r="N126" i="14"/>
  <c r="N127" i="14"/>
  <c r="N128" i="14"/>
  <c r="N129" i="14"/>
  <c r="N130" i="14"/>
  <c r="N131" i="14"/>
  <c r="N132" i="14"/>
  <c r="N133" i="14"/>
  <c r="N134" i="14"/>
  <c r="N135" i="14"/>
  <c r="N136" i="14"/>
  <c r="N137" i="14"/>
  <c r="N138" i="14"/>
  <c r="N139" i="14"/>
  <c r="N140" i="14"/>
  <c r="N141" i="14"/>
  <c r="N142" i="14"/>
  <c r="N143" i="14"/>
  <c r="N144" i="14"/>
  <c r="N145" i="14"/>
  <c r="N146" i="14"/>
  <c r="N147" i="14"/>
  <c r="N148" i="14"/>
  <c r="N149" i="14"/>
  <c r="N150" i="14"/>
  <c r="N151" i="14"/>
  <c r="N152" i="14"/>
  <c r="N153" i="14"/>
  <c r="N154" i="14"/>
  <c r="N155" i="14"/>
  <c r="N156" i="14"/>
  <c r="N157" i="14"/>
  <c r="N158" i="14"/>
  <c r="N159" i="14"/>
  <c r="N160" i="14"/>
  <c r="N161" i="14"/>
  <c r="N162" i="14"/>
  <c r="N163" i="14"/>
  <c r="N164" i="14"/>
  <c r="N165" i="14"/>
  <c r="N166" i="14"/>
  <c r="N167" i="14"/>
  <c r="N168" i="14"/>
  <c r="N169" i="14"/>
  <c r="N170" i="14"/>
  <c r="N171" i="14"/>
  <c r="N172" i="14"/>
  <c r="N173" i="14"/>
  <c r="N174" i="14"/>
  <c r="N175" i="14"/>
  <c r="N176" i="14"/>
  <c r="N177" i="14"/>
  <c r="N178" i="14"/>
  <c r="N179" i="14"/>
  <c r="N180" i="14"/>
  <c r="N181" i="14"/>
  <c r="N182" i="14"/>
  <c r="N183" i="14"/>
  <c r="N184" i="14"/>
  <c r="N185" i="14"/>
  <c r="N186" i="14"/>
  <c r="N187" i="14"/>
  <c r="N188" i="14"/>
  <c r="N189" i="14"/>
  <c r="N190" i="14"/>
  <c r="N191" i="14"/>
  <c r="N192" i="14"/>
  <c r="N193" i="14"/>
  <c r="N194" i="14"/>
  <c r="N195" i="14"/>
  <c r="N196" i="14"/>
  <c r="N197" i="14"/>
  <c r="N198" i="14"/>
  <c r="N199" i="14"/>
  <c r="N200" i="14"/>
  <c r="N201" i="14"/>
  <c r="M2" i="14"/>
  <c r="M3" i="14"/>
  <c r="M4" i="14"/>
  <c r="M5" i="14"/>
  <c r="M6" i="14"/>
  <c r="M7" i="14"/>
  <c r="M8" i="14"/>
  <c r="M9" i="14"/>
  <c r="M10" i="14"/>
  <c r="M11" i="14"/>
  <c r="M12" i="14"/>
  <c r="M13" i="14"/>
  <c r="M14" i="14"/>
  <c r="M15" i="14"/>
  <c r="M16" i="14"/>
  <c r="M17" i="14"/>
  <c r="M18" i="14"/>
  <c r="M19" i="14"/>
  <c r="M20" i="14"/>
  <c r="M21" i="14"/>
  <c r="M22" i="14"/>
  <c r="M23" i="14"/>
  <c r="M24" i="14"/>
  <c r="M25" i="14"/>
  <c r="M26" i="14"/>
  <c r="M27" i="14"/>
  <c r="M28" i="14"/>
  <c r="M29" i="14"/>
  <c r="M30" i="14"/>
  <c r="M31" i="14"/>
  <c r="M32" i="14"/>
  <c r="M33" i="14"/>
  <c r="M34" i="14"/>
  <c r="M35" i="14"/>
  <c r="M36" i="14"/>
  <c r="M37" i="14"/>
  <c r="M38" i="14"/>
  <c r="M39" i="14"/>
  <c r="M40" i="14"/>
  <c r="M41" i="14"/>
  <c r="M42" i="14"/>
  <c r="M43" i="14"/>
  <c r="M44" i="14"/>
  <c r="M45" i="14"/>
  <c r="M46" i="14"/>
  <c r="M47" i="14"/>
  <c r="M48" i="14"/>
  <c r="M49" i="14"/>
  <c r="M50" i="14"/>
  <c r="M51" i="14"/>
  <c r="M52" i="14"/>
  <c r="M53" i="14"/>
  <c r="M54" i="14"/>
  <c r="M55" i="14"/>
  <c r="M56" i="14"/>
  <c r="M57" i="14"/>
  <c r="M58" i="14"/>
  <c r="M59" i="14"/>
  <c r="M60" i="14"/>
  <c r="M61" i="14"/>
  <c r="M62" i="14"/>
  <c r="M63" i="14"/>
  <c r="M64" i="14"/>
  <c r="M65" i="14"/>
  <c r="M66" i="14"/>
  <c r="M67" i="14"/>
  <c r="M68" i="14"/>
  <c r="M69" i="14"/>
  <c r="M70" i="14"/>
  <c r="M71" i="14"/>
  <c r="M72" i="14"/>
  <c r="M73" i="14"/>
  <c r="M74" i="14"/>
  <c r="M75" i="14"/>
  <c r="M76" i="14"/>
  <c r="M77" i="14"/>
  <c r="M78" i="14"/>
  <c r="M79" i="14"/>
  <c r="M80" i="14"/>
  <c r="M81" i="14"/>
  <c r="M82" i="14"/>
  <c r="M83" i="14"/>
  <c r="M84" i="14"/>
  <c r="M85" i="14"/>
  <c r="M86" i="14"/>
  <c r="M87" i="14"/>
  <c r="M88" i="14"/>
  <c r="M89" i="14"/>
  <c r="M90" i="14"/>
  <c r="M91" i="14"/>
  <c r="M92" i="14"/>
  <c r="M93" i="14"/>
  <c r="M94" i="14"/>
  <c r="M95" i="14"/>
  <c r="M96" i="14"/>
  <c r="M97" i="14"/>
  <c r="M98" i="14"/>
  <c r="M99" i="14"/>
  <c r="M100" i="14"/>
  <c r="M101" i="14"/>
  <c r="M102" i="14"/>
  <c r="M103" i="14"/>
  <c r="M104" i="14"/>
  <c r="M105" i="14"/>
  <c r="M106" i="14"/>
  <c r="M107" i="14"/>
  <c r="M108" i="14"/>
  <c r="M109" i="14"/>
  <c r="M110" i="14"/>
  <c r="M111" i="14"/>
  <c r="M112" i="14"/>
  <c r="M113" i="14"/>
  <c r="M114" i="14"/>
  <c r="M115" i="14"/>
  <c r="M116" i="14"/>
  <c r="M117" i="14"/>
  <c r="M118" i="14"/>
  <c r="M119" i="14"/>
  <c r="M120" i="14"/>
  <c r="M121" i="14"/>
  <c r="M122" i="14"/>
  <c r="M123" i="14"/>
  <c r="M124" i="14"/>
  <c r="M125" i="14"/>
  <c r="M126" i="14"/>
  <c r="M127" i="14"/>
  <c r="M128" i="14"/>
  <c r="M129" i="14"/>
  <c r="M130" i="14"/>
  <c r="M131" i="14"/>
  <c r="M132" i="14"/>
  <c r="M133" i="14"/>
  <c r="M134" i="14"/>
  <c r="M135" i="14"/>
  <c r="M136" i="14"/>
  <c r="M137" i="14"/>
  <c r="M138" i="14"/>
  <c r="M139" i="14"/>
  <c r="M140" i="14"/>
  <c r="M141" i="14"/>
  <c r="M142" i="14"/>
  <c r="M143" i="14"/>
  <c r="M144" i="14"/>
  <c r="M145" i="14"/>
  <c r="M146" i="14"/>
  <c r="M147" i="14"/>
  <c r="M148" i="14"/>
  <c r="M149" i="14"/>
  <c r="M150" i="14"/>
  <c r="M151" i="14"/>
  <c r="M152" i="14"/>
  <c r="M153" i="14"/>
  <c r="M154" i="14"/>
  <c r="M155" i="14"/>
  <c r="M156" i="14"/>
  <c r="M157" i="14"/>
  <c r="M158" i="14"/>
  <c r="M159" i="14"/>
  <c r="M160" i="14"/>
  <c r="M161" i="14"/>
  <c r="M162" i="14"/>
  <c r="M163" i="14"/>
  <c r="M164" i="14"/>
  <c r="M165" i="14"/>
  <c r="M166" i="14"/>
  <c r="M167" i="14"/>
  <c r="M168" i="14"/>
  <c r="M169" i="14"/>
  <c r="M170" i="14"/>
  <c r="M171" i="14"/>
  <c r="M172" i="14"/>
  <c r="M173" i="14"/>
  <c r="M174" i="14"/>
  <c r="M175" i="14"/>
  <c r="M176" i="14"/>
  <c r="M177" i="14"/>
  <c r="M178" i="14"/>
  <c r="M179" i="14"/>
  <c r="M180" i="14"/>
  <c r="M181" i="14"/>
  <c r="M182" i="14"/>
  <c r="M183" i="14"/>
  <c r="M184" i="14"/>
  <c r="M185" i="14"/>
  <c r="M186" i="14"/>
  <c r="M187" i="14"/>
  <c r="M188" i="14"/>
  <c r="M189" i="14"/>
  <c r="M190" i="14"/>
  <c r="M191" i="14"/>
  <c r="M192" i="14"/>
  <c r="M193" i="14"/>
  <c r="M194" i="14"/>
  <c r="M195" i="14"/>
  <c r="M196" i="14"/>
  <c r="M197" i="14"/>
  <c r="M198" i="14"/>
  <c r="M199" i="14"/>
  <c r="M200" i="14"/>
  <c r="M201" i="14"/>
  <c r="B201" i="15" a="1"/>
  <c r="B201" i="15" s="1"/>
  <c r="A201" i="15" s="1"/>
  <c r="B200" i="15" a="1"/>
  <c r="B200" i="15" s="1"/>
  <c r="B199" i="15" a="1"/>
  <c r="B199" i="15" s="1"/>
  <c r="B198" i="15" a="1"/>
  <c r="B198" i="15" s="1"/>
  <c r="A198" i="15" s="1"/>
  <c r="B197" i="15" a="1"/>
  <c r="B197" i="15" s="1"/>
  <c r="A197" i="15" s="1"/>
  <c r="B196" i="15" a="1"/>
  <c r="B196" i="15" s="1"/>
  <c r="A196" i="15" s="1"/>
  <c r="B195" i="15" a="1"/>
  <c r="B195" i="15" s="1"/>
  <c r="A195" i="15" s="1"/>
  <c r="B194" i="15" a="1"/>
  <c r="B194" i="15" s="1"/>
  <c r="A194" i="15" s="1"/>
  <c r="B193" i="15" a="1"/>
  <c r="B193" i="15" s="1"/>
  <c r="A193" i="15" s="1"/>
  <c r="B192" i="15" a="1"/>
  <c r="B192" i="15" s="1"/>
  <c r="B191" i="15" a="1"/>
  <c r="B191" i="15" s="1"/>
  <c r="A191" i="15" s="1"/>
  <c r="B190" i="15" a="1"/>
  <c r="B190" i="15" s="1"/>
  <c r="D190" i="15" s="1"/>
  <c r="B189" i="15" a="1"/>
  <c r="B189" i="15" s="1"/>
  <c r="D189" i="15" s="1"/>
  <c r="B188" i="15" a="1"/>
  <c r="B188" i="15" s="1"/>
  <c r="A188" i="15" s="1"/>
  <c r="B187" i="15" a="1"/>
  <c r="B187" i="15" s="1"/>
  <c r="A187" i="15" s="1"/>
  <c r="B186" i="15" a="1"/>
  <c r="B186" i="15" s="1"/>
  <c r="A186" i="15" s="1"/>
  <c r="B185" i="15" a="1"/>
  <c r="B185" i="15" s="1"/>
  <c r="A185" i="15" s="1"/>
  <c r="B184" i="15" a="1"/>
  <c r="B184" i="15" s="1"/>
  <c r="B183" i="15" a="1"/>
  <c r="B183" i="15" s="1"/>
  <c r="A183" i="15" s="1"/>
  <c r="B182" i="15" a="1"/>
  <c r="B182" i="15" s="1"/>
  <c r="D182" i="15" s="1"/>
  <c r="B181" i="15" a="1"/>
  <c r="B181" i="15" s="1"/>
  <c r="E181" i="15" s="1"/>
  <c r="B180" i="15" a="1"/>
  <c r="B180" i="15" s="1"/>
  <c r="D180" i="15" s="1"/>
  <c r="B179" i="15" a="1"/>
  <c r="B179" i="15" s="1"/>
  <c r="A179" i="15" s="1"/>
  <c r="B178" i="15" a="1"/>
  <c r="B178" i="15" s="1"/>
  <c r="A178" i="15" s="1"/>
  <c r="B177" i="15" a="1"/>
  <c r="B177" i="15" s="1"/>
  <c r="A177" i="15" s="1"/>
  <c r="B176" i="15" a="1"/>
  <c r="B176" i="15" s="1"/>
  <c r="B175" i="15" a="1"/>
  <c r="B175" i="15" s="1"/>
  <c r="A175" i="15" s="1"/>
  <c r="B174" i="15" a="1"/>
  <c r="B174" i="15" s="1"/>
  <c r="A174" i="15" s="1"/>
  <c r="B173" i="15" a="1"/>
  <c r="B173" i="15" s="1"/>
  <c r="A173" i="15" s="1"/>
  <c r="B172" i="15" a="1"/>
  <c r="B172" i="15" s="1"/>
  <c r="A172" i="15" s="1"/>
  <c r="B171" i="15" a="1"/>
  <c r="B171" i="15" s="1"/>
  <c r="F171" i="15" s="1" a="1"/>
  <c r="F171" i="15" s="1"/>
  <c r="B170" i="15" a="1"/>
  <c r="B170" i="15" s="1"/>
  <c r="A170" i="15" s="1"/>
  <c r="B169" i="15" a="1"/>
  <c r="B169" i="15" s="1"/>
  <c r="A169" i="15" s="1"/>
  <c r="B168" i="15" a="1"/>
  <c r="B168" i="15" s="1"/>
  <c r="B167" i="15" a="1"/>
  <c r="B167" i="15" s="1"/>
  <c r="A167" i="15" s="1"/>
  <c r="B166" i="15" a="1"/>
  <c r="B166" i="15" s="1"/>
  <c r="D166" i="15" s="1"/>
  <c r="B165" i="15" a="1"/>
  <c r="B165" i="15" s="1"/>
  <c r="E165" i="15" s="1"/>
  <c r="B164" i="15" a="1"/>
  <c r="B164" i="15" s="1"/>
  <c r="A164" i="15" s="1"/>
  <c r="B163" i="15" a="1"/>
  <c r="B163" i="15" s="1"/>
  <c r="A163" i="15" s="1"/>
  <c r="B162" i="15" a="1"/>
  <c r="B162" i="15" s="1"/>
  <c r="A162" i="15" s="1"/>
  <c r="B161" i="15" a="1"/>
  <c r="B161" i="15" s="1"/>
  <c r="A161" i="15" s="1"/>
  <c r="B160" i="15" a="1"/>
  <c r="B160" i="15" s="1"/>
  <c r="A160" i="15" s="1"/>
  <c r="B159" i="15" a="1"/>
  <c r="B159" i="15" s="1"/>
  <c r="A159" i="15" s="1"/>
  <c r="B158" i="15" a="1"/>
  <c r="B158" i="15" s="1"/>
  <c r="A158" i="15" s="1"/>
  <c r="B157" i="15" a="1"/>
  <c r="B157" i="15" s="1"/>
  <c r="E157" i="15" s="1"/>
  <c r="B156" i="15" a="1"/>
  <c r="B156" i="15" s="1"/>
  <c r="A156" i="15" s="1"/>
  <c r="B155" i="15" a="1"/>
  <c r="B155" i="15" s="1"/>
  <c r="F155" i="15" s="1" a="1"/>
  <c r="F155" i="15" s="1"/>
  <c r="B154" i="15" a="1"/>
  <c r="B154" i="15" s="1"/>
  <c r="A154" i="15" s="1"/>
  <c r="B153" i="15" a="1"/>
  <c r="B153" i="15" s="1"/>
  <c r="A153" i="15" s="1"/>
  <c r="B152" i="15" a="1"/>
  <c r="B152" i="15" s="1"/>
  <c r="B151" i="15" a="1"/>
  <c r="B151" i="15" s="1"/>
  <c r="A151" i="15" s="1"/>
  <c r="B150" i="15" a="1"/>
  <c r="B150" i="15" s="1"/>
  <c r="D150" i="15" s="1"/>
  <c r="B149" i="15" a="1"/>
  <c r="B149" i="15" s="1"/>
  <c r="E149" i="15" s="1"/>
  <c r="B148" i="15" a="1"/>
  <c r="B148" i="15" s="1"/>
  <c r="A148" i="15" s="1"/>
  <c r="B147" i="15" a="1"/>
  <c r="B147" i="15" s="1"/>
  <c r="A147" i="15" s="1"/>
  <c r="B146" i="15" a="1"/>
  <c r="B146" i="15" s="1"/>
  <c r="A146" i="15" s="1"/>
  <c r="B145" i="15" a="1"/>
  <c r="B145" i="15" s="1"/>
  <c r="A145" i="15" s="1"/>
  <c r="B144" i="15" a="1"/>
  <c r="B144" i="15" s="1"/>
  <c r="B143" i="15" a="1"/>
  <c r="B143" i="15" s="1"/>
  <c r="A143" i="15" s="1"/>
  <c r="B142" i="15" a="1"/>
  <c r="B142" i="15" s="1"/>
  <c r="D142" i="15" s="1"/>
  <c r="B141" i="15" a="1"/>
  <c r="B141" i="15" s="1"/>
  <c r="D141" i="15" s="1"/>
  <c r="B140" i="15" a="1"/>
  <c r="B140" i="15" s="1"/>
  <c r="A140" i="15" s="1"/>
  <c r="B139" i="15" a="1"/>
  <c r="B139" i="15" s="1"/>
  <c r="A139" i="15" s="1"/>
  <c r="B138" i="15" a="1"/>
  <c r="B138" i="15" s="1"/>
  <c r="A138" i="15" s="1"/>
  <c r="B137" i="15" a="1"/>
  <c r="B137" i="15" s="1"/>
  <c r="A137" i="15" s="1"/>
  <c r="B136" i="15" a="1"/>
  <c r="B136" i="15" s="1"/>
  <c r="A136" i="15" s="1"/>
  <c r="B135" i="15" a="1"/>
  <c r="B135" i="15" s="1"/>
  <c r="A135" i="15" s="1"/>
  <c r="B134" i="15" a="1"/>
  <c r="B134" i="15" s="1"/>
  <c r="A134" i="15" s="1"/>
  <c r="B133" i="15" a="1"/>
  <c r="B133" i="15" s="1"/>
  <c r="A133" i="15" s="1"/>
  <c r="B132" i="15" a="1"/>
  <c r="B132" i="15" s="1"/>
  <c r="A132" i="15" s="1"/>
  <c r="B131" i="15" a="1"/>
  <c r="B131" i="15" s="1"/>
  <c r="A131" i="15" s="1"/>
  <c r="B130" i="15" a="1"/>
  <c r="B130" i="15" s="1"/>
  <c r="A130" i="15" s="1"/>
  <c r="B129" i="15" a="1"/>
  <c r="B129" i="15" s="1"/>
  <c r="A129" i="15" s="1"/>
  <c r="B128" i="15" a="1"/>
  <c r="B128" i="15" s="1"/>
  <c r="A128" i="15" s="1"/>
  <c r="B127" i="15" a="1"/>
  <c r="B127" i="15" s="1"/>
  <c r="A127" i="15" s="1"/>
  <c r="B126" i="15" a="1"/>
  <c r="B126" i="15" s="1"/>
  <c r="A126" i="15" s="1"/>
  <c r="B125" i="15" a="1"/>
  <c r="B125" i="15" s="1"/>
  <c r="D125" i="15" s="1"/>
  <c r="B124" i="15" a="1"/>
  <c r="B124" i="15" s="1"/>
  <c r="A124" i="15" s="1"/>
  <c r="B123" i="15" a="1"/>
  <c r="B123" i="15" s="1"/>
  <c r="B122" i="15" a="1"/>
  <c r="B122" i="15" s="1"/>
  <c r="F122" i="15" s="1" a="1"/>
  <c r="F122" i="15" s="1"/>
  <c r="B121" i="15" a="1"/>
  <c r="B121" i="15" s="1"/>
  <c r="A121" i="15" s="1"/>
  <c r="B120" i="15" a="1"/>
  <c r="B120" i="15" s="1"/>
  <c r="A120" i="15" s="1"/>
  <c r="B119" i="15" a="1"/>
  <c r="B119" i="15" s="1"/>
  <c r="A119" i="15" s="1"/>
  <c r="B118" i="15" a="1"/>
  <c r="B118" i="15" s="1"/>
  <c r="A118" i="15" s="1"/>
  <c r="B117" i="15" a="1"/>
  <c r="B117" i="15" s="1"/>
  <c r="E117" i="15" s="1"/>
  <c r="B116" i="15" a="1"/>
  <c r="B116" i="15" s="1"/>
  <c r="A116" i="15" s="1"/>
  <c r="B115" i="15" a="1"/>
  <c r="B115" i="15" s="1"/>
  <c r="A115" i="15" s="1"/>
  <c r="B114" i="15" a="1"/>
  <c r="B114" i="15" s="1"/>
  <c r="B113" i="15" a="1"/>
  <c r="B113" i="15" s="1"/>
  <c r="A113" i="15" s="1"/>
  <c r="B112" i="15" a="1"/>
  <c r="B112" i="15" s="1"/>
  <c r="A112" i="15" s="1"/>
  <c r="B111" i="15" a="1"/>
  <c r="B111" i="15" s="1"/>
  <c r="A111" i="15" s="1"/>
  <c r="B110" i="15" a="1"/>
  <c r="B110" i="15" s="1"/>
  <c r="A110" i="15" s="1"/>
  <c r="B109" i="15" a="1"/>
  <c r="B109" i="15" s="1"/>
  <c r="A109" i="15" s="1"/>
  <c r="B108" i="15" a="1"/>
  <c r="B108" i="15" s="1"/>
  <c r="A108" i="15" s="1"/>
  <c r="B107" i="15" a="1"/>
  <c r="B107" i="15" s="1"/>
  <c r="D107" i="15" s="1"/>
  <c r="B106" i="15" a="1"/>
  <c r="B106" i="15" s="1"/>
  <c r="A106" i="15" s="1"/>
  <c r="B105" i="15" a="1"/>
  <c r="B105" i="15" s="1"/>
  <c r="D105" i="15" s="1"/>
  <c r="B104" i="15" a="1"/>
  <c r="B104" i="15" s="1"/>
  <c r="A104" i="15" s="1"/>
  <c r="B103" i="15" a="1"/>
  <c r="B103" i="15" s="1"/>
  <c r="A103" i="15" s="1"/>
  <c r="B102" i="15" a="1"/>
  <c r="B102" i="15" s="1"/>
  <c r="A102" i="15" s="1"/>
  <c r="B101" i="15" a="1"/>
  <c r="B101" i="15" s="1"/>
  <c r="B100" i="15" a="1"/>
  <c r="B100" i="15" s="1"/>
  <c r="F100" i="15" s="1" a="1"/>
  <c r="F100" i="15" s="1"/>
  <c r="B99" i="15" a="1"/>
  <c r="B99" i="15" s="1"/>
  <c r="D99" i="15" s="1"/>
  <c r="B98" i="15" a="1"/>
  <c r="B98" i="15" s="1"/>
  <c r="A98" i="15" s="1"/>
  <c r="B97" i="15" a="1"/>
  <c r="B97" i="15" s="1"/>
  <c r="A97" i="15" s="1"/>
  <c r="B96" i="15" a="1"/>
  <c r="B96" i="15" s="1"/>
  <c r="A96" i="15" s="1"/>
  <c r="B95" i="15" a="1"/>
  <c r="B95" i="15" s="1"/>
  <c r="A95" i="15" s="1"/>
  <c r="B94" i="15" a="1"/>
  <c r="B94" i="15" s="1"/>
  <c r="A94" i="15" s="1"/>
  <c r="B93" i="15" a="1"/>
  <c r="B93" i="15" s="1"/>
  <c r="B92" i="15" a="1"/>
  <c r="B92" i="15" s="1"/>
  <c r="A92" i="15" s="1"/>
  <c r="B91" i="15" a="1"/>
  <c r="B91" i="15" s="1"/>
  <c r="A91" i="15" s="1"/>
  <c r="B90" i="15" a="1"/>
  <c r="B90" i="15" s="1"/>
  <c r="A90" i="15" s="1"/>
  <c r="B89" i="15" a="1"/>
  <c r="B89" i="15" s="1"/>
  <c r="D89" i="15" s="1"/>
  <c r="B88" i="15" a="1"/>
  <c r="B88" i="15" s="1"/>
  <c r="A88" i="15" s="1"/>
  <c r="B87" i="15" a="1"/>
  <c r="B87" i="15" s="1"/>
  <c r="A87" i="15" s="1"/>
  <c r="B86" i="15" a="1"/>
  <c r="B86" i="15" s="1"/>
  <c r="A86" i="15" s="1"/>
  <c r="B85" i="15" a="1"/>
  <c r="B85" i="15" s="1"/>
  <c r="A85" i="15" s="1"/>
  <c r="B84" i="15" a="1"/>
  <c r="B84" i="15" s="1"/>
  <c r="A84" i="15" s="1"/>
  <c r="B83" i="15" a="1"/>
  <c r="B83" i="15" s="1"/>
  <c r="D83" i="15" s="1"/>
  <c r="B82" i="15" a="1"/>
  <c r="B82" i="15" s="1"/>
  <c r="A82" i="15" s="1"/>
  <c r="B81" i="15" a="1"/>
  <c r="B81" i="15" s="1"/>
  <c r="D81" i="15" s="1"/>
  <c r="B80" i="15" a="1"/>
  <c r="B80" i="15" s="1"/>
  <c r="A80" i="15" s="1"/>
  <c r="B79" i="15" a="1"/>
  <c r="B79" i="15" s="1"/>
  <c r="A79" i="15" s="1"/>
  <c r="B78" i="15" a="1"/>
  <c r="B78" i="15" s="1"/>
  <c r="A78" i="15" s="1"/>
  <c r="B77" i="15" a="1"/>
  <c r="B77" i="15" s="1"/>
  <c r="B76" i="15" a="1"/>
  <c r="B76" i="15" s="1"/>
  <c r="A76" i="15" s="1"/>
  <c r="B75" i="15" a="1"/>
  <c r="B75" i="15" s="1"/>
  <c r="A75" i="15" s="1"/>
  <c r="B74" i="15" a="1"/>
  <c r="B74" i="15" s="1"/>
  <c r="B73" i="15" a="1"/>
  <c r="B73" i="15" s="1"/>
  <c r="A73" i="15" s="1"/>
  <c r="B72" i="15" a="1"/>
  <c r="B72" i="15" s="1"/>
  <c r="A72" i="15" s="1"/>
  <c r="B71" i="15" a="1"/>
  <c r="B71" i="15" s="1"/>
  <c r="A71" i="15" s="1"/>
  <c r="B70" i="15" a="1"/>
  <c r="B70" i="15" s="1"/>
  <c r="A70" i="15" s="1"/>
  <c r="B69" i="15" a="1"/>
  <c r="B69" i="15" s="1"/>
  <c r="B68" i="15" a="1"/>
  <c r="B68" i="15" s="1"/>
  <c r="A68" i="15" s="1"/>
  <c r="B67" i="15" a="1"/>
  <c r="B67" i="15" s="1"/>
  <c r="A67" i="15" s="1"/>
  <c r="B66" i="15" a="1"/>
  <c r="B66" i="15" s="1"/>
  <c r="A66" i="15" s="1"/>
  <c r="B65" i="15" a="1"/>
  <c r="B65" i="15" s="1"/>
  <c r="F65" i="15" s="1" a="1"/>
  <c r="F65" i="15" s="1"/>
  <c r="B64" i="15" a="1"/>
  <c r="B64" i="15" s="1"/>
  <c r="A64" i="15" s="1"/>
  <c r="B63" i="15" a="1"/>
  <c r="B63" i="15" s="1"/>
  <c r="D63" i="15" s="1"/>
  <c r="B62" i="15" a="1"/>
  <c r="B62" i="15" s="1"/>
  <c r="A62" i="15" s="1"/>
  <c r="B61" i="15" a="1"/>
  <c r="B61" i="15" s="1"/>
  <c r="A61" i="15" s="1"/>
  <c r="B60" i="15" a="1"/>
  <c r="B60" i="15" s="1"/>
  <c r="A60" i="15" s="1"/>
  <c r="B59" i="15" a="1"/>
  <c r="B59" i="15" s="1"/>
  <c r="A59" i="15" s="1"/>
  <c r="B58" i="15" a="1"/>
  <c r="B58" i="15" s="1"/>
  <c r="A58" i="15" s="1"/>
  <c r="B57" i="15" a="1"/>
  <c r="B57" i="15" s="1"/>
  <c r="A57" i="15" s="1"/>
  <c r="B56" i="15" a="1"/>
  <c r="B56" i="15" s="1"/>
  <c r="F56" i="15" s="1" a="1"/>
  <c r="F56" i="15" s="1"/>
  <c r="B55" i="15" a="1"/>
  <c r="B55" i="15" s="1"/>
  <c r="A55" i="15" s="1"/>
  <c r="B54" i="15" a="1"/>
  <c r="B54" i="15" s="1"/>
  <c r="A54" i="15" s="1"/>
  <c r="B53" i="15" a="1"/>
  <c r="B53" i="15" s="1"/>
  <c r="A53" i="15" s="1"/>
  <c r="B52" i="15" a="1"/>
  <c r="B52" i="15" s="1"/>
  <c r="A52" i="15" s="1"/>
  <c r="B51" i="15" a="1"/>
  <c r="B51" i="15" s="1"/>
  <c r="A51" i="15" s="1"/>
  <c r="B50" i="15" a="1"/>
  <c r="B50" i="15" s="1"/>
  <c r="E50" i="15" s="1"/>
  <c r="B49" i="15" a="1"/>
  <c r="B49" i="15" s="1"/>
  <c r="A49" i="15" s="1"/>
  <c r="B48" i="15" a="1"/>
  <c r="B48" i="15" s="1"/>
  <c r="D48" i="15" s="1"/>
  <c r="B47" i="15" a="1"/>
  <c r="B47" i="15" s="1"/>
  <c r="B46" i="15" a="1"/>
  <c r="B46" i="15" s="1"/>
  <c r="B45" i="15" a="1"/>
  <c r="B45" i="15" s="1"/>
  <c r="A45" i="15" s="1"/>
  <c r="B44" i="15" a="1"/>
  <c r="B44" i="15" s="1"/>
  <c r="A44" i="15" s="1"/>
  <c r="B43" i="15" a="1"/>
  <c r="B43" i="15" s="1"/>
  <c r="A43" i="15" s="1"/>
  <c r="B42" i="15" a="1"/>
  <c r="B42" i="15" s="1"/>
  <c r="A42" i="15" s="1"/>
  <c r="B41" i="15" a="1"/>
  <c r="B41" i="15" s="1"/>
  <c r="A41" i="15" s="1"/>
  <c r="B40" i="15" a="1"/>
  <c r="B40" i="15" s="1"/>
  <c r="A40" i="15" s="1"/>
  <c r="B39" i="15" a="1"/>
  <c r="B39" i="15" s="1"/>
  <c r="A39" i="15" s="1"/>
  <c r="B38" i="15" a="1"/>
  <c r="B38" i="15" s="1"/>
  <c r="A38" i="15" s="1"/>
  <c r="B37" i="15" a="1"/>
  <c r="B37" i="15" s="1"/>
  <c r="A37" i="15" s="1"/>
  <c r="B36" i="15" a="1"/>
  <c r="B36" i="15" s="1"/>
  <c r="A36" i="15" s="1"/>
  <c r="B35" i="15" a="1"/>
  <c r="B35" i="15" s="1"/>
  <c r="A35" i="15" s="1"/>
  <c r="B34" i="15" a="1"/>
  <c r="B34" i="15" s="1"/>
  <c r="A34" i="15" s="1"/>
  <c r="B33" i="15" a="1"/>
  <c r="B33" i="15" s="1"/>
  <c r="A33" i="15" s="1"/>
  <c r="B32" i="15" a="1"/>
  <c r="B32" i="15" s="1"/>
  <c r="A32" i="15" s="1"/>
  <c r="B31" i="15" a="1"/>
  <c r="B31" i="15" s="1"/>
  <c r="F31" i="15" s="1" a="1"/>
  <c r="F31" i="15" s="1"/>
  <c r="B30" i="15" a="1"/>
  <c r="B30" i="15" s="1"/>
  <c r="A30" i="15" s="1"/>
  <c r="B29" i="15" a="1"/>
  <c r="B29" i="15" s="1"/>
  <c r="A29" i="15" s="1"/>
  <c r="B28" i="15" a="1"/>
  <c r="B28" i="15" s="1"/>
  <c r="A28" i="15" s="1"/>
  <c r="B27" i="15" a="1"/>
  <c r="B27" i="15" s="1"/>
  <c r="A27" i="15" s="1"/>
  <c r="B26" i="15" a="1"/>
  <c r="B26" i="15" s="1"/>
  <c r="A26" i="15" s="1"/>
  <c r="B25" i="15" a="1"/>
  <c r="B25" i="15" s="1"/>
  <c r="A25" i="15" s="1"/>
  <c r="B24" i="15" a="1"/>
  <c r="B24" i="15" s="1"/>
  <c r="A24" i="15" s="1"/>
  <c r="B23" i="15" a="1"/>
  <c r="B23" i="15" s="1"/>
  <c r="F23" i="15" s="1" a="1"/>
  <c r="F23" i="15" s="1"/>
  <c r="B22" i="15" a="1"/>
  <c r="B22" i="15" s="1"/>
  <c r="A22" i="15" s="1"/>
  <c r="B21" i="15" a="1"/>
  <c r="B21" i="15" s="1"/>
  <c r="A21" i="15" s="1"/>
  <c r="B20" i="15" a="1"/>
  <c r="B20" i="15" s="1"/>
  <c r="A20" i="15" s="1"/>
  <c r="B19" i="15" a="1"/>
  <c r="B19" i="15" s="1"/>
  <c r="A19" i="15" s="1"/>
  <c r="B18" i="15" a="1"/>
  <c r="B18" i="15" s="1"/>
  <c r="A18" i="15" s="1"/>
  <c r="B17" i="15" a="1"/>
  <c r="B17" i="15" s="1"/>
  <c r="A17" i="15" s="1"/>
  <c r="B16" i="15" a="1"/>
  <c r="B16" i="15" s="1"/>
  <c r="A16" i="15" s="1"/>
  <c r="B15" i="15" a="1"/>
  <c r="B15" i="15" s="1"/>
  <c r="F15" i="15" s="1" a="1"/>
  <c r="F15" i="15" s="1"/>
  <c r="B14" i="15" a="1"/>
  <c r="B14" i="15" s="1"/>
  <c r="A14" i="15" s="1"/>
  <c r="B13" i="15" a="1"/>
  <c r="B13" i="15" s="1"/>
  <c r="A13" i="15" s="1"/>
  <c r="B62" i="26" a="1"/>
  <c r="B62" i="26" s="1"/>
  <c r="A62" i="26" s="1"/>
  <c r="B63" i="26" a="1"/>
  <c r="B63" i="26" s="1"/>
  <c r="A63" i="26" s="1"/>
  <c r="B64" i="26" a="1"/>
  <c r="B64" i="26" s="1"/>
  <c r="A64" i="26" s="1"/>
  <c r="B65" i="26" a="1"/>
  <c r="B65" i="26" s="1"/>
  <c r="A65" i="26" s="1"/>
  <c r="B66" i="26" a="1"/>
  <c r="B66" i="26" s="1"/>
  <c r="A66" i="26" s="1"/>
  <c r="B67" i="26" a="1"/>
  <c r="B67" i="26" s="1"/>
  <c r="A67" i="26" s="1"/>
  <c r="B68" i="26" a="1"/>
  <c r="B68" i="26" s="1"/>
  <c r="A68" i="26" s="1"/>
  <c r="B69" i="26" a="1"/>
  <c r="B69" i="26" s="1"/>
  <c r="A69" i="26" s="1"/>
  <c r="B70" i="26" a="1"/>
  <c r="B70" i="26" s="1"/>
  <c r="A70" i="26" s="1"/>
  <c r="B71" i="26" a="1"/>
  <c r="B71" i="26" s="1"/>
  <c r="A71" i="26" s="1"/>
  <c r="B72" i="26" a="1"/>
  <c r="B72" i="26" s="1"/>
  <c r="A72" i="26" s="1"/>
  <c r="B73" i="26" a="1"/>
  <c r="B73" i="26" s="1"/>
  <c r="A73" i="26" s="1"/>
  <c r="B74" i="26" a="1"/>
  <c r="B74" i="26" s="1"/>
  <c r="A74" i="26" s="1"/>
  <c r="B75" i="26" a="1"/>
  <c r="B75" i="26" s="1"/>
  <c r="A75" i="26" s="1"/>
  <c r="B76" i="26" a="1"/>
  <c r="B76" i="26" s="1"/>
  <c r="A76" i="26" s="1"/>
  <c r="B77" i="26" a="1"/>
  <c r="B77" i="26" s="1"/>
  <c r="A77" i="26" s="1"/>
  <c r="B78" i="26" a="1"/>
  <c r="B78" i="26" s="1"/>
  <c r="A78" i="26" s="1"/>
  <c r="B79" i="26" a="1"/>
  <c r="B79" i="26" s="1"/>
  <c r="A79" i="26" s="1"/>
  <c r="B80" i="26" a="1"/>
  <c r="B80" i="26" s="1"/>
  <c r="A80" i="26" s="1"/>
  <c r="B81" i="26" a="1"/>
  <c r="B81" i="26" s="1"/>
  <c r="A81" i="26" s="1"/>
  <c r="B82" i="26" a="1"/>
  <c r="B82" i="26" s="1"/>
  <c r="A82" i="26" s="1"/>
  <c r="B83" i="26" a="1"/>
  <c r="B83" i="26" s="1"/>
  <c r="A83" i="26" s="1"/>
  <c r="B84" i="26" a="1"/>
  <c r="B84" i="26" s="1"/>
  <c r="A84" i="26" s="1"/>
  <c r="B85" i="26" a="1"/>
  <c r="B85" i="26" s="1"/>
  <c r="A85" i="26" s="1"/>
  <c r="B86" i="26" a="1"/>
  <c r="B86" i="26" s="1"/>
  <c r="A86" i="26" s="1"/>
  <c r="B87" i="26" a="1"/>
  <c r="B87" i="26" s="1"/>
  <c r="A87" i="26" s="1"/>
  <c r="B88" i="26" a="1"/>
  <c r="B88" i="26" s="1"/>
  <c r="A88" i="26" s="1"/>
  <c r="B89" i="26" a="1"/>
  <c r="B89" i="26" s="1"/>
  <c r="A89" i="26" s="1"/>
  <c r="B90" i="26" a="1"/>
  <c r="B90" i="26" s="1"/>
  <c r="A90" i="26" s="1"/>
  <c r="B91" i="26" a="1"/>
  <c r="B91" i="26" s="1"/>
  <c r="A91" i="26" s="1"/>
  <c r="B92" i="26" a="1"/>
  <c r="B92" i="26" s="1"/>
  <c r="A92" i="26" s="1"/>
  <c r="B93" i="26" a="1"/>
  <c r="B93" i="26" s="1"/>
  <c r="A93" i="26" s="1"/>
  <c r="B94" i="26" a="1"/>
  <c r="B94" i="26" s="1"/>
  <c r="A94" i="26" s="1"/>
  <c r="B95" i="26" a="1"/>
  <c r="B95" i="26" s="1"/>
  <c r="A95" i="26" s="1"/>
  <c r="B96" i="26" a="1"/>
  <c r="B96" i="26" s="1"/>
  <c r="A96" i="26" s="1"/>
  <c r="B97" i="26" a="1"/>
  <c r="B97" i="26" s="1"/>
  <c r="A97" i="26" s="1"/>
  <c r="B98" i="26" a="1"/>
  <c r="B98" i="26" s="1"/>
  <c r="A98" i="26" s="1"/>
  <c r="B99" i="26" a="1"/>
  <c r="B99" i="26" s="1"/>
  <c r="A99" i="26" s="1"/>
  <c r="B100" i="26" a="1"/>
  <c r="B100" i="26" s="1"/>
  <c r="A100" i="26" s="1"/>
  <c r="B101" i="26" a="1"/>
  <c r="B101" i="26" s="1"/>
  <c r="A101" i="26" s="1"/>
  <c r="B102" i="26" a="1"/>
  <c r="B102" i="26" s="1"/>
  <c r="A102" i="26" s="1"/>
  <c r="B103" i="26" a="1"/>
  <c r="B103" i="26" s="1"/>
  <c r="A103" i="26" s="1"/>
  <c r="B104" i="26" a="1"/>
  <c r="B104" i="26" s="1"/>
  <c r="A104" i="26" s="1"/>
  <c r="B105" i="26" a="1"/>
  <c r="B105" i="26" s="1"/>
  <c r="A105" i="26" s="1"/>
  <c r="B106" i="26" a="1"/>
  <c r="B106" i="26" s="1"/>
  <c r="A106" i="26" s="1"/>
  <c r="B107" i="26" a="1"/>
  <c r="B107" i="26" s="1"/>
  <c r="A107" i="26" s="1"/>
  <c r="B108" i="26" a="1"/>
  <c r="B108" i="26" s="1"/>
  <c r="A108" i="26" s="1"/>
  <c r="B109" i="26" a="1"/>
  <c r="B109" i="26" s="1"/>
  <c r="A109" i="26" s="1"/>
  <c r="B110" i="26" a="1"/>
  <c r="B110" i="26" s="1"/>
  <c r="A110" i="26" s="1"/>
  <c r="B111" i="26" a="1"/>
  <c r="B111" i="26" s="1"/>
  <c r="A111" i="26" s="1"/>
  <c r="B112" i="26" a="1"/>
  <c r="B112" i="26" s="1"/>
  <c r="A112" i="26" s="1"/>
  <c r="B113" i="26" a="1"/>
  <c r="B113" i="26" s="1"/>
  <c r="A113" i="26" s="1"/>
  <c r="B114" i="26" a="1"/>
  <c r="B114" i="26" s="1"/>
  <c r="A114" i="26" s="1"/>
  <c r="B115" i="26" a="1"/>
  <c r="B115" i="26" s="1"/>
  <c r="A115" i="26" s="1"/>
  <c r="B116" i="26" a="1"/>
  <c r="B116" i="26" s="1"/>
  <c r="A116" i="26" s="1"/>
  <c r="B117" i="26" a="1"/>
  <c r="B117" i="26" s="1"/>
  <c r="A117" i="26" s="1"/>
  <c r="B118" i="26" a="1"/>
  <c r="B118" i="26" s="1"/>
  <c r="A118" i="26" s="1"/>
  <c r="B119" i="26" a="1"/>
  <c r="B119" i="26" s="1"/>
  <c r="A119" i="26" s="1"/>
  <c r="B120" i="26" a="1"/>
  <c r="B120" i="26" s="1"/>
  <c r="A120" i="26" s="1"/>
  <c r="B121" i="26" a="1"/>
  <c r="B121" i="26" s="1"/>
  <c r="A121" i="26" s="1"/>
  <c r="B122" i="26" a="1"/>
  <c r="B122" i="26" s="1"/>
  <c r="A122" i="26" s="1"/>
  <c r="B123" i="26" a="1"/>
  <c r="B123" i="26" s="1"/>
  <c r="A123" i="26" s="1"/>
  <c r="B124" i="26" a="1"/>
  <c r="B124" i="26" s="1"/>
  <c r="A124" i="26" s="1"/>
  <c r="B125" i="26" a="1"/>
  <c r="B125" i="26" s="1"/>
  <c r="A125" i="26" s="1"/>
  <c r="B126" i="26" a="1"/>
  <c r="B126" i="26" s="1"/>
  <c r="A126" i="26" s="1"/>
  <c r="B127" i="26" a="1"/>
  <c r="B127" i="26" s="1"/>
  <c r="A127" i="26" s="1"/>
  <c r="B128" i="26" a="1"/>
  <c r="B128" i="26" s="1"/>
  <c r="B129" i="26" a="1"/>
  <c r="B129" i="26" s="1"/>
  <c r="A129" i="26" s="1"/>
  <c r="B130" i="26" a="1"/>
  <c r="B130" i="26" s="1"/>
  <c r="A130" i="26" s="1"/>
  <c r="B131" i="26" a="1"/>
  <c r="B131" i="26" s="1"/>
  <c r="A131" i="26" s="1"/>
  <c r="B132" i="26" a="1"/>
  <c r="B132" i="26" s="1"/>
  <c r="A132" i="26" s="1"/>
  <c r="B133" i="26" a="1"/>
  <c r="B133" i="26" s="1"/>
  <c r="A133" i="26" s="1"/>
  <c r="B134" i="26" a="1"/>
  <c r="B134" i="26" s="1"/>
  <c r="B135" i="26" a="1"/>
  <c r="B135" i="26" s="1"/>
  <c r="A135" i="26" s="1"/>
  <c r="B136" i="26" a="1"/>
  <c r="B136" i="26" s="1"/>
  <c r="A136" i="26" s="1"/>
  <c r="B137" i="26" a="1"/>
  <c r="B137" i="26" s="1"/>
  <c r="A137" i="26" s="1"/>
  <c r="B138" i="26" a="1"/>
  <c r="B138" i="26" s="1"/>
  <c r="A138" i="26" s="1"/>
  <c r="B139" i="26" a="1"/>
  <c r="B139" i="26" s="1"/>
  <c r="A139" i="26" s="1"/>
  <c r="B140" i="26" a="1"/>
  <c r="B140" i="26" s="1"/>
  <c r="A140" i="26" s="1"/>
  <c r="B141" i="26" a="1"/>
  <c r="B141" i="26" s="1"/>
  <c r="A141" i="26" s="1"/>
  <c r="B142" i="26" a="1"/>
  <c r="B142" i="26" s="1"/>
  <c r="A142" i="26" s="1"/>
  <c r="B143" i="26" a="1"/>
  <c r="B143" i="26" s="1"/>
  <c r="A143" i="26" s="1"/>
  <c r="B144" i="26" a="1"/>
  <c r="B144" i="26" s="1"/>
  <c r="A144" i="26" s="1"/>
  <c r="B145" i="26" a="1"/>
  <c r="B145" i="26" s="1"/>
  <c r="A145" i="26" s="1"/>
  <c r="B146" i="26" a="1"/>
  <c r="B146" i="26" s="1"/>
  <c r="A146" i="26" s="1"/>
  <c r="B147" i="26" a="1"/>
  <c r="B147" i="26" s="1"/>
  <c r="A147" i="26" s="1"/>
  <c r="B148" i="26" a="1"/>
  <c r="B148" i="26" s="1"/>
  <c r="A148" i="26" s="1"/>
  <c r="B149" i="26" a="1"/>
  <c r="B149" i="26" s="1"/>
  <c r="A149" i="26" s="1"/>
  <c r="B150" i="26" a="1"/>
  <c r="B150" i="26" s="1"/>
  <c r="A150" i="26" s="1"/>
  <c r="B151" i="26" a="1"/>
  <c r="B151" i="26" s="1"/>
  <c r="A151" i="26" s="1"/>
  <c r="B152" i="26" a="1"/>
  <c r="B152" i="26" s="1"/>
  <c r="A152" i="26" s="1"/>
  <c r="B153" i="26" a="1"/>
  <c r="B153" i="26" s="1"/>
  <c r="A153" i="26" s="1"/>
  <c r="B154" i="26" a="1"/>
  <c r="B154" i="26" s="1"/>
  <c r="A154" i="26" s="1"/>
  <c r="B155" i="26" a="1"/>
  <c r="B155" i="26" s="1"/>
  <c r="A155" i="26" s="1"/>
  <c r="B156" i="26" a="1"/>
  <c r="B156" i="26" s="1"/>
  <c r="A156" i="26" s="1"/>
  <c r="B157" i="26" a="1"/>
  <c r="B157" i="26" s="1"/>
  <c r="A157" i="26" s="1"/>
  <c r="B158" i="26" a="1"/>
  <c r="B158" i="26" s="1"/>
  <c r="B159" i="26" a="1"/>
  <c r="B159" i="26" s="1"/>
  <c r="B160" i="26" a="1"/>
  <c r="B160" i="26" s="1"/>
  <c r="A160" i="26" s="1"/>
  <c r="B161" i="26" a="1"/>
  <c r="B161" i="26" s="1"/>
  <c r="A161" i="26" s="1"/>
  <c r="B162" i="26" a="1"/>
  <c r="B162" i="26" s="1"/>
  <c r="A162" i="26" s="1"/>
  <c r="B163" i="26" a="1"/>
  <c r="B163" i="26" s="1"/>
  <c r="A163" i="26" s="1"/>
  <c r="B164" i="26" a="1"/>
  <c r="B164" i="26" s="1"/>
  <c r="A164" i="26" s="1"/>
  <c r="B165" i="26" a="1"/>
  <c r="B165" i="26" s="1"/>
  <c r="A165" i="26" s="1"/>
  <c r="B166" i="26" a="1"/>
  <c r="B166" i="26" s="1"/>
  <c r="B167" i="26" a="1"/>
  <c r="B167" i="26" s="1"/>
  <c r="A167" i="26" s="1"/>
  <c r="B168" i="26" a="1"/>
  <c r="B168" i="26" s="1"/>
  <c r="A168" i="26" s="1"/>
  <c r="B169" i="26" a="1"/>
  <c r="B169" i="26" s="1"/>
  <c r="A169" i="26" s="1"/>
  <c r="B170" i="26" a="1"/>
  <c r="B170" i="26" s="1"/>
  <c r="A170" i="26" s="1"/>
  <c r="B171" i="26" a="1"/>
  <c r="B171" i="26" s="1"/>
  <c r="A171" i="26" s="1"/>
  <c r="B172" i="26" a="1"/>
  <c r="B172" i="26" s="1"/>
  <c r="A172" i="26" s="1"/>
  <c r="B173" i="26" a="1"/>
  <c r="B173" i="26" s="1"/>
  <c r="A173" i="26" s="1"/>
  <c r="B174" i="26" a="1"/>
  <c r="B174" i="26" s="1"/>
  <c r="A174" i="26" s="1"/>
  <c r="B175" i="26" a="1"/>
  <c r="B175" i="26" s="1"/>
  <c r="A175" i="26" s="1"/>
  <c r="B176" i="26" a="1"/>
  <c r="B176" i="26" s="1"/>
  <c r="A176" i="26" s="1"/>
  <c r="B177" i="26" a="1"/>
  <c r="B177" i="26" s="1"/>
  <c r="A177" i="26" s="1"/>
  <c r="B178" i="26" a="1"/>
  <c r="B178" i="26" s="1"/>
  <c r="A178" i="26" s="1"/>
  <c r="B179" i="26" a="1"/>
  <c r="B179" i="26" s="1"/>
  <c r="A179" i="26" s="1"/>
  <c r="B180" i="26" a="1"/>
  <c r="B180" i="26" s="1"/>
  <c r="A180" i="26" s="1"/>
  <c r="B181" i="26" a="1"/>
  <c r="B181" i="26" s="1"/>
  <c r="A181" i="26" s="1"/>
  <c r="B182" i="26" a="1"/>
  <c r="B182" i="26" s="1"/>
  <c r="A182" i="26" s="1"/>
  <c r="B183" i="26" a="1"/>
  <c r="B183" i="26" s="1"/>
  <c r="A183" i="26" s="1"/>
  <c r="B184" i="26" a="1"/>
  <c r="B184" i="26" s="1"/>
  <c r="A184" i="26" s="1"/>
  <c r="B185" i="26" a="1"/>
  <c r="B185" i="26" s="1"/>
  <c r="A185" i="26" s="1"/>
  <c r="B186" i="26" a="1"/>
  <c r="B186" i="26" s="1"/>
  <c r="A186" i="26" s="1"/>
  <c r="B187" i="26" a="1"/>
  <c r="B187" i="26" s="1"/>
  <c r="A187" i="26" s="1"/>
  <c r="B188" i="26" a="1"/>
  <c r="B188" i="26" s="1"/>
  <c r="A188" i="26" s="1"/>
  <c r="B189" i="26" a="1"/>
  <c r="B189" i="26" s="1"/>
  <c r="A189" i="26" s="1"/>
  <c r="B190" i="26" a="1"/>
  <c r="B190" i="26" s="1"/>
  <c r="A190" i="26" s="1"/>
  <c r="B191" i="26" a="1"/>
  <c r="B191" i="26" s="1"/>
  <c r="A191" i="26" s="1"/>
  <c r="B192" i="26" a="1"/>
  <c r="B192" i="26" s="1"/>
  <c r="A192" i="26" s="1"/>
  <c r="B193" i="26" a="1"/>
  <c r="B193" i="26" s="1"/>
  <c r="A193" i="26" s="1"/>
  <c r="B194" i="26" a="1"/>
  <c r="B194" i="26" s="1"/>
  <c r="A194" i="26" s="1"/>
  <c r="B195" i="26" a="1"/>
  <c r="B195" i="26" s="1"/>
  <c r="A195" i="26" s="1"/>
  <c r="B196" i="26" a="1"/>
  <c r="B196" i="26" s="1"/>
  <c r="A196" i="26" s="1"/>
  <c r="B197" i="26" a="1"/>
  <c r="B197" i="26" s="1"/>
  <c r="A197" i="26" s="1"/>
  <c r="B198" i="26" a="1"/>
  <c r="B198" i="26" s="1"/>
  <c r="A198" i="26" s="1"/>
  <c r="B199" i="26" a="1"/>
  <c r="B199" i="26" s="1"/>
  <c r="A199" i="26" s="1"/>
  <c r="B200" i="26" a="1"/>
  <c r="B200" i="26" s="1"/>
  <c r="A200" i="26" s="1"/>
  <c r="B201" i="26" a="1"/>
  <c r="B201" i="26" s="1"/>
  <c r="A201" i="26" s="1"/>
  <c r="B62" i="25" a="1"/>
  <c r="B62" i="25" s="1"/>
  <c r="A62" i="25" s="1"/>
  <c r="B63" i="25" a="1"/>
  <c r="B63" i="25" s="1"/>
  <c r="A63" i="25" s="1"/>
  <c r="B64" i="25" a="1"/>
  <c r="B64" i="25" s="1"/>
  <c r="A64" i="25" s="1"/>
  <c r="B65" i="25" a="1"/>
  <c r="B65" i="25" s="1"/>
  <c r="A65" i="25" s="1"/>
  <c r="B66" i="25" a="1"/>
  <c r="B66" i="25" s="1"/>
  <c r="A66" i="25" s="1"/>
  <c r="B67" i="25" a="1"/>
  <c r="B67" i="25" s="1"/>
  <c r="A67" i="25" s="1"/>
  <c r="B68" i="25" a="1"/>
  <c r="B68" i="25" s="1"/>
  <c r="A68" i="25" s="1"/>
  <c r="B69" i="25" a="1"/>
  <c r="B69" i="25" s="1"/>
  <c r="A69" i="25" s="1"/>
  <c r="B70" i="25" a="1"/>
  <c r="B70" i="25" s="1"/>
  <c r="A70" i="25" s="1"/>
  <c r="B71" i="25" a="1"/>
  <c r="B71" i="25" s="1"/>
  <c r="A71" i="25" s="1"/>
  <c r="B72" i="25" a="1"/>
  <c r="B72" i="25" s="1"/>
  <c r="A72" i="25" s="1"/>
  <c r="B73" i="25" a="1"/>
  <c r="B73" i="25" s="1"/>
  <c r="A73" i="25" s="1"/>
  <c r="B74" i="25" a="1"/>
  <c r="B74" i="25" s="1"/>
  <c r="A74" i="25" s="1"/>
  <c r="B75" i="25" a="1"/>
  <c r="B75" i="25" s="1"/>
  <c r="A75" i="25" s="1"/>
  <c r="B76" i="25" a="1"/>
  <c r="B76" i="25" s="1"/>
  <c r="D76" i="25" s="1"/>
  <c r="B77" i="25" a="1"/>
  <c r="B77" i="25" s="1"/>
  <c r="A77" i="25" s="1"/>
  <c r="B78" i="25" a="1"/>
  <c r="B78" i="25" s="1"/>
  <c r="A78" i="25" s="1"/>
  <c r="B79" i="25" a="1"/>
  <c r="B79" i="25" s="1"/>
  <c r="A79" i="25" s="1"/>
  <c r="B80" i="25" a="1"/>
  <c r="B80" i="25" s="1"/>
  <c r="A80" i="25" s="1"/>
  <c r="B81" i="25" a="1"/>
  <c r="B81" i="25" s="1"/>
  <c r="A81" i="25" s="1"/>
  <c r="B82" i="25" a="1"/>
  <c r="B82" i="25" s="1"/>
  <c r="A82" i="25" s="1"/>
  <c r="B83" i="25" a="1"/>
  <c r="B83" i="25" s="1"/>
  <c r="A83" i="25" s="1"/>
  <c r="B84" i="25" a="1"/>
  <c r="B84" i="25" s="1"/>
  <c r="A84" i="25" s="1"/>
  <c r="B85" i="25" a="1"/>
  <c r="B85" i="25" s="1"/>
  <c r="A85" i="25" s="1"/>
  <c r="B86" i="25" a="1"/>
  <c r="B86" i="25" s="1"/>
  <c r="A86" i="25" s="1"/>
  <c r="B87" i="25" a="1"/>
  <c r="B87" i="25" s="1"/>
  <c r="A87" i="25" s="1"/>
  <c r="B88" i="25" a="1"/>
  <c r="B88" i="25" s="1"/>
  <c r="A88" i="25" s="1"/>
  <c r="B89" i="25" a="1"/>
  <c r="B89" i="25" s="1"/>
  <c r="A89" i="25" s="1"/>
  <c r="B90" i="25" a="1"/>
  <c r="B90" i="25" s="1"/>
  <c r="A90" i="25" s="1"/>
  <c r="B91" i="25" a="1"/>
  <c r="B91" i="25" s="1"/>
  <c r="A91" i="25" s="1"/>
  <c r="B92" i="25" a="1"/>
  <c r="B92" i="25" s="1"/>
  <c r="A92" i="25" s="1"/>
  <c r="B93" i="25" a="1"/>
  <c r="B93" i="25" s="1"/>
  <c r="A93" i="25" s="1"/>
  <c r="B94" i="25" a="1"/>
  <c r="B94" i="25" s="1"/>
  <c r="A94" i="25" s="1"/>
  <c r="B95" i="25" a="1"/>
  <c r="B95" i="25" s="1"/>
  <c r="A95" i="25" s="1"/>
  <c r="B96" i="25" a="1"/>
  <c r="B96" i="25" s="1"/>
  <c r="A96" i="25" s="1"/>
  <c r="B97" i="25" a="1"/>
  <c r="B97" i="25" s="1"/>
  <c r="A97" i="25" s="1"/>
  <c r="B98" i="25" a="1"/>
  <c r="B98" i="25" s="1"/>
  <c r="B99" i="25" a="1"/>
  <c r="B99" i="25" s="1"/>
  <c r="A99" i="25" s="1"/>
  <c r="B100" i="25" a="1"/>
  <c r="B100" i="25" s="1"/>
  <c r="A100" i="25" s="1"/>
  <c r="B101" i="25" a="1"/>
  <c r="B101" i="25" s="1"/>
  <c r="A101" i="25" s="1"/>
  <c r="B102" i="25" a="1"/>
  <c r="B102" i="25" s="1"/>
  <c r="B103" i="25" a="1"/>
  <c r="B103" i="25" s="1"/>
  <c r="A103" i="25" s="1"/>
  <c r="B104" i="25" a="1"/>
  <c r="B104" i="25" s="1"/>
  <c r="A104" i="25" s="1"/>
  <c r="B105" i="25" a="1"/>
  <c r="B105" i="25" s="1"/>
  <c r="A105" i="25" s="1"/>
  <c r="B106" i="25" a="1"/>
  <c r="B106" i="25" s="1"/>
  <c r="A106" i="25" s="1"/>
  <c r="B107" i="25" a="1"/>
  <c r="B107" i="25" s="1"/>
  <c r="A107" i="25" s="1"/>
  <c r="B108" i="25" a="1"/>
  <c r="B108" i="25" s="1"/>
  <c r="A108" i="25" s="1"/>
  <c r="B109" i="25" a="1"/>
  <c r="B109" i="25" s="1"/>
  <c r="A109" i="25" s="1"/>
  <c r="B110" i="25" a="1"/>
  <c r="B110" i="25" s="1"/>
  <c r="A110" i="25" s="1"/>
  <c r="B111" i="25" a="1"/>
  <c r="B111" i="25" s="1"/>
  <c r="A111" i="25" s="1"/>
  <c r="B112" i="25" a="1"/>
  <c r="B112" i="25" s="1"/>
  <c r="A112" i="25" s="1"/>
  <c r="B113" i="25" a="1"/>
  <c r="B113" i="25" s="1"/>
  <c r="A113" i="25" s="1"/>
  <c r="B114" i="25" a="1"/>
  <c r="B114" i="25" s="1"/>
  <c r="A114" i="25" s="1"/>
  <c r="B115" i="25" a="1"/>
  <c r="B115" i="25" s="1"/>
  <c r="A115" i="25" s="1"/>
  <c r="B116" i="25" a="1"/>
  <c r="B116" i="25" s="1"/>
  <c r="A116" i="25" s="1"/>
  <c r="B117" i="25" a="1"/>
  <c r="B117" i="25" s="1"/>
  <c r="A117" i="25" s="1"/>
  <c r="B118" i="25" a="1"/>
  <c r="B118" i="25" s="1"/>
  <c r="A118" i="25" s="1"/>
  <c r="B119" i="25" a="1"/>
  <c r="B119" i="25" s="1"/>
  <c r="A119" i="25" s="1"/>
  <c r="B120" i="25" a="1"/>
  <c r="B120" i="25" s="1"/>
  <c r="A120" i="25" s="1"/>
  <c r="B121" i="25" a="1"/>
  <c r="B121" i="25" s="1"/>
  <c r="A121" i="25" s="1"/>
  <c r="B122" i="25" a="1"/>
  <c r="B122" i="25" s="1"/>
  <c r="A122" i="25" s="1"/>
  <c r="B123" i="25" a="1"/>
  <c r="B123" i="25" s="1"/>
  <c r="A123" i="25" s="1"/>
  <c r="B124" i="25" a="1"/>
  <c r="B124" i="25" s="1"/>
  <c r="A124" i="25" s="1"/>
  <c r="B125" i="25" a="1"/>
  <c r="B125" i="25" s="1"/>
  <c r="A125" i="25" s="1"/>
  <c r="B126" i="25" a="1"/>
  <c r="B126" i="25" s="1"/>
  <c r="A126" i="25" s="1"/>
  <c r="B127" i="25" a="1"/>
  <c r="B127" i="25" s="1"/>
  <c r="A127" i="25" s="1"/>
  <c r="B128" i="25" a="1"/>
  <c r="B128" i="25" s="1"/>
  <c r="A128" i="25" s="1"/>
  <c r="B129" i="25" a="1"/>
  <c r="B129" i="25" s="1"/>
  <c r="A129" i="25" s="1"/>
  <c r="B130" i="25" a="1"/>
  <c r="B130" i="25" s="1"/>
  <c r="A130" i="25" s="1"/>
  <c r="B131" i="25" a="1"/>
  <c r="B131" i="25" s="1"/>
  <c r="A131" i="25" s="1"/>
  <c r="B132" i="25" a="1"/>
  <c r="B132" i="25" s="1"/>
  <c r="A132" i="25" s="1"/>
  <c r="B133" i="25" a="1"/>
  <c r="B133" i="25" s="1"/>
  <c r="A133" i="25" s="1"/>
  <c r="B134" i="25" a="1"/>
  <c r="B134" i="25" s="1"/>
  <c r="A134" i="25" s="1"/>
  <c r="B135" i="25" a="1"/>
  <c r="B135" i="25" s="1"/>
  <c r="B136" i="25" a="1"/>
  <c r="B136" i="25" s="1"/>
  <c r="A136" i="25" s="1"/>
  <c r="B137" i="25" a="1"/>
  <c r="B137" i="25" s="1"/>
  <c r="A137" i="25" s="1"/>
  <c r="B138" i="25" a="1"/>
  <c r="B138" i="25" s="1"/>
  <c r="A138" i="25" s="1"/>
  <c r="B139" i="25" a="1"/>
  <c r="B139" i="25" s="1"/>
  <c r="A139" i="25" s="1"/>
  <c r="B140" i="25" a="1"/>
  <c r="B140" i="25" s="1"/>
  <c r="A140" i="25" s="1"/>
  <c r="B141" i="25" a="1"/>
  <c r="B141" i="25" s="1"/>
  <c r="A141" i="25" s="1"/>
  <c r="B142" i="25" a="1"/>
  <c r="B142" i="25" s="1"/>
  <c r="A142" i="25" s="1"/>
  <c r="B143" i="25" a="1"/>
  <c r="B143" i="25" s="1"/>
  <c r="A143" i="25" s="1"/>
  <c r="B144" i="25" a="1"/>
  <c r="B144" i="25" s="1"/>
  <c r="A144" i="25" s="1"/>
  <c r="B145" i="25" a="1"/>
  <c r="B145" i="25" s="1"/>
  <c r="A145" i="25" s="1"/>
  <c r="B146" i="25" a="1"/>
  <c r="B146" i="25" s="1"/>
  <c r="A146" i="25" s="1"/>
  <c r="B147" i="25" a="1"/>
  <c r="B147" i="25" s="1"/>
  <c r="A147" i="25" s="1"/>
  <c r="B148" i="25" a="1"/>
  <c r="B148" i="25" s="1"/>
  <c r="A148" i="25" s="1"/>
  <c r="B149" i="25" a="1"/>
  <c r="B149" i="25" s="1"/>
  <c r="D149" i="25" s="1"/>
  <c r="B150" i="25" a="1"/>
  <c r="B150" i="25" s="1"/>
  <c r="A150" i="25" s="1"/>
  <c r="B151" i="25" a="1"/>
  <c r="B151" i="25" s="1"/>
  <c r="A151" i="25" s="1"/>
  <c r="B152" i="25" a="1"/>
  <c r="B152" i="25" s="1"/>
  <c r="A152" i="25" s="1"/>
  <c r="B153" i="25" a="1"/>
  <c r="B153" i="25" s="1"/>
  <c r="A153" i="25" s="1"/>
  <c r="B154" i="25" a="1"/>
  <c r="B154" i="25" s="1"/>
  <c r="A154" i="25" s="1"/>
  <c r="B155" i="25" a="1"/>
  <c r="B155" i="25" s="1"/>
  <c r="A155" i="25" s="1"/>
  <c r="B156" i="25" a="1"/>
  <c r="B156" i="25" s="1"/>
  <c r="A156" i="25" s="1"/>
  <c r="B157" i="25" a="1"/>
  <c r="B157" i="25" s="1"/>
  <c r="A157" i="25" s="1"/>
  <c r="B158" i="25" a="1"/>
  <c r="B158" i="25" s="1"/>
  <c r="A158" i="25" s="1"/>
  <c r="B159" i="25" a="1"/>
  <c r="B159" i="25" s="1"/>
  <c r="A159" i="25" s="1"/>
  <c r="B160" i="25" a="1"/>
  <c r="B160" i="25" s="1"/>
  <c r="A160" i="25" s="1"/>
  <c r="B161" i="25" a="1"/>
  <c r="B161" i="25" s="1"/>
  <c r="A161" i="25" s="1"/>
  <c r="B162" i="25" a="1"/>
  <c r="B162" i="25" s="1"/>
  <c r="A162" i="25" s="1"/>
  <c r="B163" i="25" a="1"/>
  <c r="B163" i="25" s="1"/>
  <c r="A163" i="25" s="1"/>
  <c r="B164" i="25" a="1"/>
  <c r="B164" i="25" s="1"/>
  <c r="A164" i="25" s="1"/>
  <c r="B165" i="25" a="1"/>
  <c r="B165" i="25" s="1"/>
  <c r="A165" i="25" s="1"/>
  <c r="B166" i="25" a="1"/>
  <c r="B166" i="25" s="1"/>
  <c r="A166" i="25" s="1"/>
  <c r="B167" i="25" a="1"/>
  <c r="B167" i="25" s="1"/>
  <c r="A167" i="25" s="1"/>
  <c r="B168" i="25" a="1"/>
  <c r="B168" i="25" s="1"/>
  <c r="A168" i="25" s="1"/>
  <c r="B169" i="25" a="1"/>
  <c r="B169" i="25" s="1"/>
  <c r="A169" i="25" s="1"/>
  <c r="B170" i="25" a="1"/>
  <c r="B170" i="25" s="1"/>
  <c r="A170" i="25" s="1"/>
  <c r="B171" i="25" a="1"/>
  <c r="B171" i="25" s="1"/>
  <c r="A171" i="25" s="1"/>
  <c r="B172" i="25" a="1"/>
  <c r="B172" i="25" s="1"/>
  <c r="A172" i="25" s="1"/>
  <c r="B173" i="25" a="1"/>
  <c r="B173" i="25" s="1"/>
  <c r="A173" i="25" s="1"/>
  <c r="B174" i="25" a="1"/>
  <c r="B174" i="25" s="1"/>
  <c r="A174" i="25" s="1"/>
  <c r="B175" i="25" a="1"/>
  <c r="B175" i="25" s="1"/>
  <c r="A175" i="25" s="1"/>
  <c r="B176" i="25" a="1"/>
  <c r="B176" i="25" s="1"/>
  <c r="A176" i="25" s="1"/>
  <c r="B177" i="25" a="1"/>
  <c r="B177" i="25" s="1"/>
  <c r="A177" i="25" s="1"/>
  <c r="B178" i="25" a="1"/>
  <c r="B178" i="25" s="1"/>
  <c r="A178" i="25" s="1"/>
  <c r="B179" i="25" a="1"/>
  <c r="B179" i="25" s="1"/>
  <c r="A179" i="25" s="1"/>
  <c r="B180" i="25" a="1"/>
  <c r="B180" i="25" s="1"/>
  <c r="A180" i="25" s="1"/>
  <c r="B181" i="25" a="1"/>
  <c r="B181" i="25" s="1"/>
  <c r="A181" i="25" s="1"/>
  <c r="B182" i="25" a="1"/>
  <c r="B182" i="25" s="1"/>
  <c r="A182" i="25" s="1"/>
  <c r="B183" i="25" a="1"/>
  <c r="B183" i="25" s="1"/>
  <c r="A183" i="25" s="1"/>
  <c r="B184" i="25" a="1"/>
  <c r="B184" i="25" s="1"/>
  <c r="A184" i="25" s="1"/>
  <c r="B185" i="25" a="1"/>
  <c r="B185" i="25" s="1"/>
  <c r="A185" i="25" s="1"/>
  <c r="B186" i="25" a="1"/>
  <c r="B186" i="25" s="1"/>
  <c r="A186" i="25" s="1"/>
  <c r="B187" i="25" a="1"/>
  <c r="B187" i="25" s="1"/>
  <c r="A187" i="25" s="1"/>
  <c r="B188" i="25" a="1"/>
  <c r="B188" i="25" s="1"/>
  <c r="A188" i="25" s="1"/>
  <c r="B189" i="25" a="1"/>
  <c r="B189" i="25" s="1"/>
  <c r="A189" i="25" s="1"/>
  <c r="B190" i="25" a="1"/>
  <c r="B190" i="25" s="1"/>
  <c r="A190" i="25" s="1"/>
  <c r="B191" i="25" a="1"/>
  <c r="B191" i="25" s="1"/>
  <c r="A191" i="25" s="1"/>
  <c r="B192" i="25" a="1"/>
  <c r="B192" i="25" s="1"/>
  <c r="A192" i="25" s="1"/>
  <c r="B193" i="25" a="1"/>
  <c r="B193" i="25" s="1"/>
  <c r="A193" i="25" s="1"/>
  <c r="B194" i="25" a="1"/>
  <c r="B194" i="25" s="1"/>
  <c r="A194" i="25" s="1"/>
  <c r="B195" i="25" a="1"/>
  <c r="B195" i="25" s="1"/>
  <c r="A195" i="25" s="1"/>
  <c r="B196" i="25" a="1"/>
  <c r="B196" i="25" s="1"/>
  <c r="A196" i="25" s="1"/>
  <c r="B197" i="25" a="1"/>
  <c r="B197" i="25" s="1"/>
  <c r="A197" i="25" s="1"/>
  <c r="B198" i="25" a="1"/>
  <c r="B198" i="25" s="1"/>
  <c r="A198" i="25" s="1"/>
  <c r="B199" i="25" a="1"/>
  <c r="B199" i="25" s="1"/>
  <c r="A199" i="25" s="1"/>
  <c r="B200" i="25" a="1"/>
  <c r="B200" i="25" s="1"/>
  <c r="A200" i="25" s="1"/>
  <c r="B201" i="25" a="1"/>
  <c r="B201" i="25" s="1"/>
  <c r="A201" i="25" s="1"/>
  <c r="B62" i="24" a="1"/>
  <c r="B62" i="24" s="1"/>
  <c r="A62" i="24" s="1"/>
  <c r="B63" i="24" a="1"/>
  <c r="B63" i="24" s="1"/>
  <c r="A63" i="24" s="1"/>
  <c r="B64" i="24" a="1"/>
  <c r="B64" i="24" s="1"/>
  <c r="A64" i="24" s="1"/>
  <c r="B65" i="24" a="1"/>
  <c r="B65" i="24" s="1"/>
  <c r="A65" i="24" s="1"/>
  <c r="B66" i="24" a="1"/>
  <c r="B66" i="24" s="1"/>
  <c r="A66" i="24" s="1"/>
  <c r="B67" i="24" a="1"/>
  <c r="B67" i="24" s="1"/>
  <c r="A67" i="24" s="1"/>
  <c r="B68" i="24" a="1"/>
  <c r="B68" i="24" s="1"/>
  <c r="A68" i="24" s="1"/>
  <c r="B69" i="24" a="1"/>
  <c r="B69" i="24" s="1"/>
  <c r="A69" i="24" s="1"/>
  <c r="B70" i="24" a="1"/>
  <c r="B70" i="24" s="1"/>
  <c r="A70" i="24" s="1"/>
  <c r="B71" i="24" a="1"/>
  <c r="B71" i="24" s="1"/>
  <c r="A71" i="24" s="1"/>
  <c r="B72" i="24" a="1"/>
  <c r="B72" i="24" s="1"/>
  <c r="A72" i="24" s="1"/>
  <c r="B73" i="24" a="1"/>
  <c r="B73" i="24" s="1"/>
  <c r="A73" i="24" s="1"/>
  <c r="B74" i="24" a="1"/>
  <c r="B74" i="24" s="1"/>
  <c r="A74" i="24" s="1"/>
  <c r="B75" i="24" a="1"/>
  <c r="B75" i="24" s="1"/>
  <c r="A75" i="24" s="1"/>
  <c r="B76" i="24" a="1"/>
  <c r="B76" i="24" s="1"/>
  <c r="A76" i="24" s="1"/>
  <c r="B77" i="24" a="1"/>
  <c r="B77" i="24" s="1"/>
  <c r="A77" i="24" s="1"/>
  <c r="B78" i="24" a="1"/>
  <c r="B78" i="24" s="1"/>
  <c r="A78" i="24" s="1"/>
  <c r="B79" i="24" a="1"/>
  <c r="B79" i="24" s="1"/>
  <c r="A79" i="24" s="1"/>
  <c r="B80" i="24" a="1"/>
  <c r="B80" i="24" s="1"/>
  <c r="A80" i="24" s="1"/>
  <c r="B81" i="24" a="1"/>
  <c r="B81" i="24" s="1"/>
  <c r="A81" i="24" s="1"/>
  <c r="B82" i="24" a="1"/>
  <c r="B82" i="24" s="1"/>
  <c r="A82" i="24" s="1"/>
  <c r="B83" i="24" a="1"/>
  <c r="B83" i="24" s="1"/>
  <c r="A83" i="24" s="1"/>
  <c r="B84" i="24" a="1"/>
  <c r="B84" i="24" s="1"/>
  <c r="A84" i="24" s="1"/>
  <c r="B85" i="24" a="1"/>
  <c r="B85" i="24" s="1"/>
  <c r="B86" i="24" a="1"/>
  <c r="B86" i="24" s="1"/>
  <c r="A86" i="24" s="1"/>
  <c r="B87" i="24" a="1"/>
  <c r="B87" i="24" s="1"/>
  <c r="A87" i="24" s="1"/>
  <c r="B88" i="24" a="1"/>
  <c r="B88" i="24" s="1"/>
  <c r="A88" i="24" s="1"/>
  <c r="B89" i="24" a="1"/>
  <c r="B89" i="24" s="1"/>
  <c r="A89" i="24" s="1"/>
  <c r="B90" i="24" a="1"/>
  <c r="B90" i="24" s="1"/>
  <c r="A90" i="24" s="1"/>
  <c r="B91" i="24" a="1"/>
  <c r="B91" i="24" s="1"/>
  <c r="A91" i="24" s="1"/>
  <c r="B92" i="24" a="1"/>
  <c r="B92" i="24" s="1"/>
  <c r="A92" i="24" s="1"/>
  <c r="B93" i="24" a="1"/>
  <c r="B93" i="24" s="1"/>
  <c r="B94" i="24" a="1"/>
  <c r="B94" i="24" s="1"/>
  <c r="A94" i="24" s="1"/>
  <c r="B95" i="24" a="1"/>
  <c r="B95" i="24" s="1"/>
  <c r="A95" i="24" s="1"/>
  <c r="B96" i="24" a="1"/>
  <c r="B96" i="24" s="1"/>
  <c r="A96" i="24" s="1"/>
  <c r="B97" i="24" a="1"/>
  <c r="B97" i="24" s="1"/>
  <c r="A97" i="24" s="1"/>
  <c r="B98" i="24" a="1"/>
  <c r="B98" i="24" s="1"/>
  <c r="A98" i="24" s="1"/>
  <c r="B99" i="24" a="1"/>
  <c r="B99" i="24" s="1"/>
  <c r="A99" i="24" s="1"/>
  <c r="B100" i="24" a="1"/>
  <c r="B100" i="24" s="1"/>
  <c r="A100" i="24" s="1"/>
  <c r="B101" i="24" a="1"/>
  <c r="B101" i="24" s="1"/>
  <c r="F101" i="24" s="1" a="1"/>
  <c r="F101" i="24" s="1"/>
  <c r="B102" i="24" a="1"/>
  <c r="B102" i="24" s="1"/>
  <c r="A102" i="24" s="1"/>
  <c r="B103" i="24" a="1"/>
  <c r="B103" i="24" s="1"/>
  <c r="A103" i="24" s="1"/>
  <c r="B104" i="24" a="1"/>
  <c r="B104" i="24" s="1"/>
  <c r="A104" i="24" s="1"/>
  <c r="B105" i="24" a="1"/>
  <c r="B105" i="24" s="1"/>
  <c r="A105" i="24" s="1"/>
  <c r="B106" i="24" a="1"/>
  <c r="B106" i="24" s="1"/>
  <c r="A106" i="24" s="1"/>
  <c r="B107" i="24" a="1"/>
  <c r="B107" i="24" s="1"/>
  <c r="A107" i="24" s="1"/>
  <c r="B108" i="24" a="1"/>
  <c r="B108" i="24" s="1"/>
  <c r="A108" i="24" s="1"/>
  <c r="B109" i="24" a="1"/>
  <c r="B109" i="24" s="1"/>
  <c r="B110" i="24" a="1"/>
  <c r="B110" i="24" s="1"/>
  <c r="A110" i="24" s="1"/>
  <c r="B111" i="24" a="1"/>
  <c r="B111" i="24" s="1"/>
  <c r="A111" i="24" s="1"/>
  <c r="B112" i="24" a="1"/>
  <c r="B112" i="24" s="1"/>
  <c r="A112" i="24" s="1"/>
  <c r="B113" i="24" a="1"/>
  <c r="B113" i="24" s="1"/>
  <c r="A113" i="24" s="1"/>
  <c r="B114" i="24" a="1"/>
  <c r="B114" i="24" s="1"/>
  <c r="A114" i="24" s="1"/>
  <c r="B115" i="24" a="1"/>
  <c r="B115" i="24" s="1"/>
  <c r="A115" i="24" s="1"/>
  <c r="B116" i="24" a="1"/>
  <c r="B116" i="24" s="1"/>
  <c r="A116" i="24" s="1"/>
  <c r="B117" i="24" a="1"/>
  <c r="B117" i="24" s="1"/>
  <c r="B118" i="24" a="1"/>
  <c r="B118" i="24" s="1"/>
  <c r="A118" i="24" s="1"/>
  <c r="B119" i="24" a="1"/>
  <c r="B119" i="24" s="1"/>
  <c r="A119" i="24" s="1"/>
  <c r="B120" i="24" a="1"/>
  <c r="B120" i="24" s="1"/>
  <c r="B121" i="24" a="1"/>
  <c r="B121" i="24" s="1"/>
  <c r="A121" i="24" s="1"/>
  <c r="B122" i="24" a="1"/>
  <c r="B122" i="24" s="1"/>
  <c r="A122" i="24" s="1"/>
  <c r="B123" i="24" a="1"/>
  <c r="B123" i="24" s="1"/>
  <c r="A123" i="24" s="1"/>
  <c r="B124" i="24" a="1"/>
  <c r="B124" i="24" s="1"/>
  <c r="A124" i="24" s="1"/>
  <c r="B125" i="24" a="1"/>
  <c r="B125" i="24" s="1"/>
  <c r="A125" i="24" s="1"/>
  <c r="B126" i="24" a="1"/>
  <c r="B126" i="24" s="1"/>
  <c r="A126" i="24" s="1"/>
  <c r="B127" i="24" a="1"/>
  <c r="B127" i="24" s="1"/>
  <c r="A127" i="24" s="1"/>
  <c r="B128" i="24" a="1"/>
  <c r="B128" i="24" s="1"/>
  <c r="A128" i="24" s="1"/>
  <c r="B129" i="24" a="1"/>
  <c r="B129" i="24" s="1"/>
  <c r="A129" i="24" s="1"/>
  <c r="B130" i="24" a="1"/>
  <c r="B130" i="24" s="1"/>
  <c r="A130" i="24" s="1"/>
  <c r="B131" i="24" a="1"/>
  <c r="B131" i="24" s="1"/>
  <c r="A131" i="24" s="1"/>
  <c r="B132" i="24" a="1"/>
  <c r="B132" i="24" s="1"/>
  <c r="A132" i="24" s="1"/>
  <c r="B133" i="24" a="1"/>
  <c r="B133" i="24" s="1"/>
  <c r="B134" i="24" a="1"/>
  <c r="B134" i="24" s="1"/>
  <c r="A134" i="24" s="1"/>
  <c r="B135" i="24" a="1"/>
  <c r="B135" i="24" s="1"/>
  <c r="A135" i="24" s="1"/>
  <c r="B136" i="24" a="1"/>
  <c r="B136" i="24" s="1"/>
  <c r="A136" i="24" s="1"/>
  <c r="B137" i="24" a="1"/>
  <c r="B137" i="24" s="1"/>
  <c r="A137" i="24" s="1"/>
  <c r="B138" i="24" a="1"/>
  <c r="B138" i="24" s="1"/>
  <c r="A138" i="24" s="1"/>
  <c r="B139" i="24" a="1"/>
  <c r="B139" i="24" s="1"/>
  <c r="A139" i="24" s="1"/>
  <c r="B140" i="24" a="1"/>
  <c r="B140" i="24" s="1"/>
  <c r="A140" i="24" s="1"/>
  <c r="B141" i="24" a="1"/>
  <c r="B141" i="24" s="1"/>
  <c r="A141" i="24" s="1"/>
  <c r="B142" i="24" a="1"/>
  <c r="B142" i="24" s="1"/>
  <c r="A142" i="24" s="1"/>
  <c r="B143" i="24" a="1"/>
  <c r="B143" i="24" s="1"/>
  <c r="A143" i="24" s="1"/>
  <c r="B144" i="24" a="1"/>
  <c r="B144" i="24" s="1"/>
  <c r="A144" i="24" s="1"/>
  <c r="B145" i="24" a="1"/>
  <c r="B145" i="24" s="1"/>
  <c r="A145" i="24" s="1"/>
  <c r="B146" i="24" a="1"/>
  <c r="B146" i="24" s="1"/>
  <c r="A146" i="24" s="1"/>
  <c r="B147" i="24" a="1"/>
  <c r="B147" i="24" s="1"/>
  <c r="A147" i="24" s="1"/>
  <c r="B148" i="24" a="1"/>
  <c r="B148" i="24" s="1"/>
  <c r="A148" i="24" s="1"/>
  <c r="B149" i="24" a="1"/>
  <c r="B149" i="24" s="1"/>
  <c r="B150" i="24" a="1"/>
  <c r="B150" i="24" s="1"/>
  <c r="A150" i="24" s="1"/>
  <c r="B151" i="24" a="1"/>
  <c r="B151" i="24" s="1"/>
  <c r="A151" i="24" s="1"/>
  <c r="B152" i="24" a="1"/>
  <c r="B152" i="24" s="1"/>
  <c r="A152" i="24" s="1"/>
  <c r="B153" i="24" a="1"/>
  <c r="B153" i="24" s="1"/>
  <c r="A153" i="24" s="1"/>
  <c r="B154" i="24" a="1"/>
  <c r="B154" i="24" s="1"/>
  <c r="A154" i="24" s="1"/>
  <c r="B155" i="24" a="1"/>
  <c r="B155" i="24" s="1"/>
  <c r="A155" i="24" s="1"/>
  <c r="B156" i="24" a="1"/>
  <c r="B156" i="24" s="1"/>
  <c r="A156" i="24" s="1"/>
  <c r="B157" i="24" a="1"/>
  <c r="B157" i="24" s="1"/>
  <c r="A157" i="24" s="1"/>
  <c r="B158" i="24" a="1"/>
  <c r="B158" i="24" s="1"/>
  <c r="A158" i="24" s="1"/>
  <c r="B159" i="24" a="1"/>
  <c r="B159" i="24" s="1"/>
  <c r="A159" i="24" s="1"/>
  <c r="B160" i="24" a="1"/>
  <c r="B160" i="24" s="1"/>
  <c r="A160" i="24" s="1"/>
  <c r="B161" i="24" a="1"/>
  <c r="B161" i="24" s="1"/>
  <c r="A161" i="24" s="1"/>
  <c r="B162" i="24" a="1"/>
  <c r="B162" i="24" s="1"/>
  <c r="A162" i="24" s="1"/>
  <c r="B163" i="24" a="1"/>
  <c r="B163" i="24" s="1"/>
  <c r="A163" i="24" s="1"/>
  <c r="B164" i="24" a="1"/>
  <c r="B164" i="24" s="1"/>
  <c r="A164" i="24" s="1"/>
  <c r="B165" i="24" a="1"/>
  <c r="B165" i="24" s="1"/>
  <c r="B166" i="24" a="1"/>
  <c r="B166" i="24" s="1"/>
  <c r="A166" i="24" s="1"/>
  <c r="B167" i="24" a="1"/>
  <c r="B167" i="24" s="1"/>
  <c r="A167" i="24" s="1"/>
  <c r="B168" i="24" a="1"/>
  <c r="B168" i="24" s="1"/>
  <c r="A168" i="24" s="1"/>
  <c r="B169" i="24" a="1"/>
  <c r="B169" i="24" s="1"/>
  <c r="A169" i="24" s="1"/>
  <c r="B170" i="24" a="1"/>
  <c r="B170" i="24" s="1"/>
  <c r="A170" i="24" s="1"/>
  <c r="B171" i="24" a="1"/>
  <c r="B171" i="24" s="1"/>
  <c r="A171" i="24" s="1"/>
  <c r="B172" i="24" a="1"/>
  <c r="B172" i="24" s="1"/>
  <c r="A172" i="24" s="1"/>
  <c r="B173" i="24" a="1"/>
  <c r="B173" i="24" s="1"/>
  <c r="A173" i="24" s="1"/>
  <c r="B174" i="24" a="1"/>
  <c r="B174" i="24" s="1"/>
  <c r="A174" i="24" s="1"/>
  <c r="B175" i="24" a="1"/>
  <c r="B175" i="24" s="1"/>
  <c r="A175" i="24" s="1"/>
  <c r="B176" i="24" a="1"/>
  <c r="B176" i="24" s="1"/>
  <c r="A176" i="24" s="1"/>
  <c r="B177" i="24" a="1"/>
  <c r="B177" i="24" s="1"/>
  <c r="A177" i="24" s="1"/>
  <c r="B178" i="24" a="1"/>
  <c r="B178" i="24" s="1"/>
  <c r="A178" i="24" s="1"/>
  <c r="B179" i="24" a="1"/>
  <c r="B179" i="24" s="1"/>
  <c r="A179" i="24" s="1"/>
  <c r="B180" i="24" a="1"/>
  <c r="B180" i="24" s="1"/>
  <c r="A180" i="24" s="1"/>
  <c r="B181" i="24" a="1"/>
  <c r="B181" i="24" s="1"/>
  <c r="A181" i="24" s="1"/>
  <c r="B182" i="24" a="1"/>
  <c r="B182" i="24" s="1"/>
  <c r="A182" i="24" s="1"/>
  <c r="B183" i="24" a="1"/>
  <c r="B183" i="24" s="1"/>
  <c r="A183" i="24" s="1"/>
  <c r="B184" i="24" a="1"/>
  <c r="B184" i="24" s="1"/>
  <c r="A184" i="24" s="1"/>
  <c r="B185" i="24" a="1"/>
  <c r="B185" i="24" s="1"/>
  <c r="A185" i="24" s="1"/>
  <c r="B186" i="24" a="1"/>
  <c r="B186" i="24" s="1"/>
  <c r="A186" i="24" s="1"/>
  <c r="B187" i="24" a="1"/>
  <c r="B187" i="24" s="1"/>
  <c r="A187" i="24" s="1"/>
  <c r="B188" i="24" a="1"/>
  <c r="B188" i="24" s="1"/>
  <c r="A188" i="24" s="1"/>
  <c r="B189" i="24" a="1"/>
  <c r="B189" i="24" s="1"/>
  <c r="A189" i="24" s="1"/>
  <c r="B190" i="24" a="1"/>
  <c r="B190" i="24" s="1"/>
  <c r="A190" i="24" s="1"/>
  <c r="B191" i="24" a="1"/>
  <c r="B191" i="24" s="1"/>
  <c r="A191" i="24" s="1"/>
  <c r="B192" i="24" a="1"/>
  <c r="B192" i="24" s="1"/>
  <c r="A192" i="24" s="1"/>
  <c r="B193" i="24" a="1"/>
  <c r="B193" i="24" s="1"/>
  <c r="A193" i="24" s="1"/>
  <c r="B194" i="24" a="1"/>
  <c r="B194" i="24" s="1"/>
  <c r="A194" i="24" s="1"/>
  <c r="B195" i="24" a="1"/>
  <c r="B195" i="24" s="1"/>
  <c r="A195" i="24" s="1"/>
  <c r="B196" i="24" a="1"/>
  <c r="B196" i="24" s="1"/>
  <c r="A196" i="24" s="1"/>
  <c r="B197" i="24" a="1"/>
  <c r="B197" i="24" s="1"/>
  <c r="A197" i="24" s="1"/>
  <c r="B198" i="24" a="1"/>
  <c r="B198" i="24" s="1"/>
  <c r="A198" i="24" s="1"/>
  <c r="B199" i="24" a="1"/>
  <c r="B199" i="24" s="1"/>
  <c r="A199" i="24" s="1"/>
  <c r="B200" i="24" a="1"/>
  <c r="B200" i="24" s="1"/>
  <c r="A200" i="24" s="1"/>
  <c r="B201" i="24" a="1"/>
  <c r="B201" i="24" s="1"/>
  <c r="A201" i="24" s="1"/>
  <c r="B62" i="23" a="1"/>
  <c r="B62" i="23" s="1"/>
  <c r="A62" i="23" s="1"/>
  <c r="B63" i="23" a="1"/>
  <c r="B63" i="23" s="1"/>
  <c r="A63" i="23" s="1"/>
  <c r="B64" i="23" a="1"/>
  <c r="B64" i="23" s="1"/>
  <c r="A64" i="23" s="1"/>
  <c r="B65" i="23" a="1"/>
  <c r="B65" i="23" s="1"/>
  <c r="A65" i="23" s="1"/>
  <c r="B66" i="23" a="1"/>
  <c r="B66" i="23" s="1"/>
  <c r="A66" i="23" s="1"/>
  <c r="B67" i="23" a="1"/>
  <c r="B67" i="23" s="1"/>
  <c r="A67" i="23" s="1"/>
  <c r="B68" i="23" a="1"/>
  <c r="B68" i="23" s="1"/>
  <c r="A68" i="23" s="1"/>
  <c r="B69" i="23" a="1"/>
  <c r="B69" i="23" s="1"/>
  <c r="A69" i="23" s="1"/>
  <c r="B70" i="23" a="1"/>
  <c r="B70" i="23" s="1"/>
  <c r="A70" i="23" s="1"/>
  <c r="B71" i="23" a="1"/>
  <c r="B71" i="23" s="1"/>
  <c r="A71" i="23" s="1"/>
  <c r="B72" i="23" a="1"/>
  <c r="B72" i="23" s="1"/>
  <c r="A72" i="23" s="1"/>
  <c r="B73" i="23" a="1"/>
  <c r="B73" i="23" s="1"/>
  <c r="A73" i="23" s="1"/>
  <c r="B74" i="23" a="1"/>
  <c r="B74" i="23" s="1"/>
  <c r="A74" i="23" s="1"/>
  <c r="B75" i="23" a="1"/>
  <c r="B75" i="23" s="1"/>
  <c r="A75" i="23" s="1"/>
  <c r="B76" i="23" a="1"/>
  <c r="B76" i="23" s="1"/>
  <c r="A76" i="23" s="1"/>
  <c r="B77" i="23" a="1"/>
  <c r="B77" i="23" s="1"/>
  <c r="B78" i="23" a="1"/>
  <c r="B78" i="23" s="1"/>
  <c r="A78" i="23" s="1"/>
  <c r="B79" i="23" a="1"/>
  <c r="B79" i="23" s="1"/>
  <c r="A79" i="23" s="1"/>
  <c r="B80" i="23" a="1"/>
  <c r="B80" i="23" s="1"/>
  <c r="A80" i="23" s="1"/>
  <c r="B81" i="23" a="1"/>
  <c r="B81" i="23" s="1"/>
  <c r="A81" i="23" s="1"/>
  <c r="B82" i="23" a="1"/>
  <c r="B82" i="23" s="1"/>
  <c r="A82" i="23" s="1"/>
  <c r="B83" i="23" a="1"/>
  <c r="B83" i="23" s="1"/>
  <c r="A83" i="23" s="1"/>
  <c r="B84" i="23" a="1"/>
  <c r="B84" i="23" s="1"/>
  <c r="A84" i="23" s="1"/>
  <c r="B85" i="23" a="1"/>
  <c r="B85" i="23" s="1"/>
  <c r="A85" i="23" s="1"/>
  <c r="B86" i="23" a="1"/>
  <c r="B86" i="23" s="1"/>
  <c r="A86" i="23" s="1"/>
  <c r="B87" i="23" a="1"/>
  <c r="B87" i="23" s="1"/>
  <c r="A87" i="23" s="1"/>
  <c r="B88" i="23" a="1"/>
  <c r="B88" i="23" s="1"/>
  <c r="A88" i="23" s="1"/>
  <c r="B89" i="23" a="1"/>
  <c r="B89" i="23" s="1"/>
  <c r="A89" i="23" s="1"/>
  <c r="B90" i="23" a="1"/>
  <c r="B90" i="23" s="1"/>
  <c r="A90" i="23" s="1"/>
  <c r="B91" i="23" a="1"/>
  <c r="B91" i="23" s="1"/>
  <c r="A91" i="23" s="1"/>
  <c r="B92" i="23" a="1"/>
  <c r="B92" i="23" s="1"/>
  <c r="A92" i="23" s="1"/>
  <c r="B93" i="23" a="1"/>
  <c r="B93" i="23" s="1"/>
  <c r="B94" i="23" a="1"/>
  <c r="B94" i="23" s="1"/>
  <c r="A94" i="23" s="1"/>
  <c r="B95" i="23" a="1"/>
  <c r="B95" i="23" s="1"/>
  <c r="A95" i="23" s="1"/>
  <c r="B96" i="23" a="1"/>
  <c r="B96" i="23" s="1"/>
  <c r="A96" i="23" s="1"/>
  <c r="B97" i="23" a="1"/>
  <c r="B97" i="23" s="1"/>
  <c r="A97" i="23" s="1"/>
  <c r="B98" i="23" a="1"/>
  <c r="B98" i="23" s="1"/>
  <c r="A98" i="23" s="1"/>
  <c r="B99" i="23" a="1"/>
  <c r="B99" i="23" s="1"/>
  <c r="A99" i="23" s="1"/>
  <c r="B100" i="23" a="1"/>
  <c r="B100" i="23" s="1"/>
  <c r="A100" i="23" s="1"/>
  <c r="B101" i="23" a="1"/>
  <c r="B101" i="23" s="1"/>
  <c r="B102" i="23" a="1"/>
  <c r="B102" i="23" s="1"/>
  <c r="A102" i="23" s="1"/>
  <c r="B103" i="23" a="1"/>
  <c r="B103" i="23" s="1"/>
  <c r="A103" i="23" s="1"/>
  <c r="B104" i="23" a="1"/>
  <c r="B104" i="23" s="1"/>
  <c r="A104" i="23" s="1"/>
  <c r="B105" i="23" a="1"/>
  <c r="B105" i="23" s="1"/>
  <c r="A105" i="23" s="1"/>
  <c r="B106" i="23" a="1"/>
  <c r="B106" i="23" s="1"/>
  <c r="A106" i="23" s="1"/>
  <c r="B107" i="23" a="1"/>
  <c r="B107" i="23" s="1"/>
  <c r="A107" i="23" s="1"/>
  <c r="B108" i="23" a="1"/>
  <c r="B108" i="23" s="1"/>
  <c r="A108" i="23" s="1"/>
  <c r="B109" i="23" a="1"/>
  <c r="B109" i="23" s="1"/>
  <c r="A109" i="23" s="1"/>
  <c r="B110" i="23" a="1"/>
  <c r="B110" i="23" s="1"/>
  <c r="A110" i="23" s="1"/>
  <c r="B111" i="23" a="1"/>
  <c r="B111" i="23" s="1"/>
  <c r="A111" i="23" s="1"/>
  <c r="B112" i="23" a="1"/>
  <c r="B112" i="23" s="1"/>
  <c r="A112" i="23" s="1"/>
  <c r="B113" i="23" a="1"/>
  <c r="B113" i="23" s="1"/>
  <c r="A113" i="23" s="1"/>
  <c r="B114" i="23" a="1"/>
  <c r="B114" i="23" s="1"/>
  <c r="A114" i="23" s="1"/>
  <c r="B115" i="23" a="1"/>
  <c r="B115" i="23" s="1"/>
  <c r="A115" i="23" s="1"/>
  <c r="B116" i="23" a="1"/>
  <c r="B116" i="23" s="1"/>
  <c r="A116" i="23" s="1"/>
  <c r="B117" i="23" a="1"/>
  <c r="B117" i="23" s="1"/>
  <c r="A117" i="23" s="1"/>
  <c r="B118" i="23" a="1"/>
  <c r="B118" i="23" s="1"/>
  <c r="A118" i="23" s="1"/>
  <c r="B119" i="23" a="1"/>
  <c r="B119" i="23" s="1"/>
  <c r="A119" i="23" s="1"/>
  <c r="B120" i="23" a="1"/>
  <c r="B120" i="23" s="1"/>
  <c r="A120" i="23" s="1"/>
  <c r="B121" i="23" a="1"/>
  <c r="B121" i="23" s="1"/>
  <c r="A121" i="23" s="1"/>
  <c r="B122" i="23" a="1"/>
  <c r="B122" i="23" s="1"/>
  <c r="A122" i="23" s="1"/>
  <c r="B123" i="23" a="1"/>
  <c r="B123" i="23" s="1"/>
  <c r="A123" i="23" s="1"/>
  <c r="B124" i="23" a="1"/>
  <c r="B124" i="23" s="1"/>
  <c r="A124" i="23" s="1"/>
  <c r="B125" i="23" a="1"/>
  <c r="B125" i="23" s="1"/>
  <c r="B126" i="23" a="1"/>
  <c r="B126" i="23" s="1"/>
  <c r="A126" i="23" s="1"/>
  <c r="B127" i="23" a="1"/>
  <c r="B127" i="23" s="1"/>
  <c r="A127" i="23" s="1"/>
  <c r="B128" i="23" a="1"/>
  <c r="B128" i="23" s="1"/>
  <c r="A128" i="23" s="1"/>
  <c r="B129" i="23" a="1"/>
  <c r="B129" i="23" s="1"/>
  <c r="A129" i="23" s="1"/>
  <c r="B130" i="23" a="1"/>
  <c r="B130" i="23" s="1"/>
  <c r="A130" i="23" s="1"/>
  <c r="B131" i="23" a="1"/>
  <c r="B131" i="23" s="1"/>
  <c r="A131" i="23" s="1"/>
  <c r="B132" i="23" a="1"/>
  <c r="B132" i="23" s="1"/>
  <c r="A132" i="23" s="1"/>
  <c r="B133" i="23" a="1"/>
  <c r="B133" i="23" s="1"/>
  <c r="B134" i="23" a="1"/>
  <c r="B134" i="23" s="1"/>
  <c r="A134" i="23" s="1"/>
  <c r="B135" i="23" a="1"/>
  <c r="B135" i="23" s="1"/>
  <c r="A135" i="23" s="1"/>
  <c r="B136" i="23" a="1"/>
  <c r="B136" i="23" s="1"/>
  <c r="A136" i="23" s="1"/>
  <c r="B137" i="23" a="1"/>
  <c r="B137" i="23" s="1"/>
  <c r="A137" i="23" s="1"/>
  <c r="B138" i="23" a="1"/>
  <c r="B138" i="23" s="1"/>
  <c r="A138" i="23" s="1"/>
  <c r="B139" i="23" a="1"/>
  <c r="B139" i="23" s="1"/>
  <c r="A139" i="23" s="1"/>
  <c r="B140" i="23" a="1"/>
  <c r="B140" i="23" s="1"/>
  <c r="A140" i="23" s="1"/>
  <c r="B141" i="23" a="1"/>
  <c r="B141" i="23" s="1"/>
  <c r="A141" i="23" s="1"/>
  <c r="B142" i="23" a="1"/>
  <c r="B142" i="23" s="1"/>
  <c r="A142" i="23" s="1"/>
  <c r="B143" i="23" a="1"/>
  <c r="B143" i="23" s="1"/>
  <c r="A143" i="23" s="1"/>
  <c r="B144" i="23" a="1"/>
  <c r="B144" i="23" s="1"/>
  <c r="A144" i="23" s="1"/>
  <c r="B145" i="23" a="1"/>
  <c r="B145" i="23" s="1"/>
  <c r="A145" i="23" s="1"/>
  <c r="B146" i="23" a="1"/>
  <c r="B146" i="23" s="1"/>
  <c r="A146" i="23" s="1"/>
  <c r="B147" i="23" a="1"/>
  <c r="B147" i="23" s="1"/>
  <c r="A147" i="23" s="1"/>
  <c r="B148" i="23" a="1"/>
  <c r="B148" i="23" s="1"/>
  <c r="A148" i="23" s="1"/>
  <c r="B149" i="23" a="1"/>
  <c r="B149" i="23" s="1"/>
  <c r="A149" i="23" s="1"/>
  <c r="B150" i="23" a="1"/>
  <c r="B150" i="23" s="1"/>
  <c r="A150" i="23" s="1"/>
  <c r="B151" i="23" a="1"/>
  <c r="B151" i="23" s="1"/>
  <c r="A151" i="23" s="1"/>
  <c r="B152" i="23" a="1"/>
  <c r="B152" i="23" s="1"/>
  <c r="A152" i="23" s="1"/>
  <c r="B153" i="23" a="1"/>
  <c r="B153" i="23" s="1"/>
  <c r="A153" i="23" s="1"/>
  <c r="B154" i="23" a="1"/>
  <c r="B154" i="23" s="1"/>
  <c r="A154" i="23" s="1"/>
  <c r="B155" i="23" a="1"/>
  <c r="B155" i="23" s="1"/>
  <c r="A155" i="23" s="1"/>
  <c r="B156" i="23" a="1"/>
  <c r="B156" i="23" s="1"/>
  <c r="A156" i="23" s="1"/>
  <c r="B157" i="23" a="1"/>
  <c r="B157" i="23" s="1"/>
  <c r="A157" i="23" s="1"/>
  <c r="B158" i="23" a="1"/>
  <c r="B158" i="23" s="1"/>
  <c r="A158" i="23" s="1"/>
  <c r="B159" i="23" a="1"/>
  <c r="B159" i="23" s="1"/>
  <c r="A159" i="23" s="1"/>
  <c r="B160" i="23" a="1"/>
  <c r="B160" i="23" s="1"/>
  <c r="A160" i="23" s="1"/>
  <c r="B161" i="23" a="1"/>
  <c r="B161" i="23" s="1"/>
  <c r="A161" i="23" s="1"/>
  <c r="B162" i="23" a="1"/>
  <c r="B162" i="23" s="1"/>
  <c r="A162" i="23" s="1"/>
  <c r="B163" i="23" a="1"/>
  <c r="B163" i="23" s="1"/>
  <c r="A163" i="23" s="1"/>
  <c r="B164" i="23" a="1"/>
  <c r="B164" i="23" s="1"/>
  <c r="A164" i="23" s="1"/>
  <c r="B165" i="23" a="1"/>
  <c r="B165" i="23" s="1"/>
  <c r="A165" i="23" s="1"/>
  <c r="B166" i="23" a="1"/>
  <c r="B166" i="23" s="1"/>
  <c r="A166" i="23" s="1"/>
  <c r="B167" i="23" a="1"/>
  <c r="B167" i="23" s="1"/>
  <c r="A167" i="23" s="1"/>
  <c r="B168" i="23" a="1"/>
  <c r="B168" i="23" s="1"/>
  <c r="A168" i="23" s="1"/>
  <c r="B169" i="23" a="1"/>
  <c r="B169" i="23" s="1"/>
  <c r="A169" i="23" s="1"/>
  <c r="B170" i="23" a="1"/>
  <c r="B170" i="23" s="1"/>
  <c r="A170" i="23" s="1"/>
  <c r="B171" i="23" a="1"/>
  <c r="B171" i="23" s="1"/>
  <c r="A171" i="23" s="1"/>
  <c r="B172" i="23" a="1"/>
  <c r="B172" i="23" s="1"/>
  <c r="A172" i="23" s="1"/>
  <c r="B173" i="23" a="1"/>
  <c r="B173" i="23" s="1"/>
  <c r="A173" i="23" s="1"/>
  <c r="B174" i="23" a="1"/>
  <c r="B174" i="23" s="1"/>
  <c r="A174" i="23" s="1"/>
  <c r="B175" i="23" a="1"/>
  <c r="B175" i="23" s="1"/>
  <c r="A175" i="23" s="1"/>
  <c r="B176" i="23" a="1"/>
  <c r="B176" i="23" s="1"/>
  <c r="A176" i="23" s="1"/>
  <c r="B177" i="23" a="1"/>
  <c r="B177" i="23" s="1"/>
  <c r="A177" i="23" s="1"/>
  <c r="B178" i="23" a="1"/>
  <c r="B178" i="23" s="1"/>
  <c r="A178" i="23" s="1"/>
  <c r="B179" i="23" a="1"/>
  <c r="B179" i="23" s="1"/>
  <c r="A179" i="23" s="1"/>
  <c r="B180" i="23" a="1"/>
  <c r="B180" i="23" s="1"/>
  <c r="A180" i="23" s="1"/>
  <c r="B181" i="23" a="1"/>
  <c r="B181" i="23" s="1"/>
  <c r="A181" i="23" s="1"/>
  <c r="B182" i="23" a="1"/>
  <c r="B182" i="23" s="1"/>
  <c r="A182" i="23" s="1"/>
  <c r="B183" i="23" a="1"/>
  <c r="B183" i="23" s="1"/>
  <c r="A183" i="23" s="1"/>
  <c r="B184" i="23" a="1"/>
  <c r="B184" i="23" s="1"/>
  <c r="A184" i="23" s="1"/>
  <c r="B185" i="23" a="1"/>
  <c r="B185" i="23" s="1"/>
  <c r="A185" i="23" s="1"/>
  <c r="B186" i="23" a="1"/>
  <c r="B186" i="23" s="1"/>
  <c r="A186" i="23" s="1"/>
  <c r="B187" i="23" a="1"/>
  <c r="B187" i="23" s="1"/>
  <c r="A187" i="23" s="1"/>
  <c r="B188" i="23" a="1"/>
  <c r="B188" i="23" s="1"/>
  <c r="A188" i="23" s="1"/>
  <c r="B189" i="23" a="1"/>
  <c r="B189" i="23" s="1"/>
  <c r="A189" i="23" s="1"/>
  <c r="B190" i="23" a="1"/>
  <c r="B190" i="23" s="1"/>
  <c r="A190" i="23" s="1"/>
  <c r="B191" i="23" a="1"/>
  <c r="B191" i="23" s="1"/>
  <c r="A191" i="23" s="1"/>
  <c r="B192" i="23" a="1"/>
  <c r="B192" i="23" s="1"/>
  <c r="A192" i="23" s="1"/>
  <c r="B193" i="23" a="1"/>
  <c r="B193" i="23" s="1"/>
  <c r="A193" i="23" s="1"/>
  <c r="B194" i="23" a="1"/>
  <c r="B194" i="23" s="1"/>
  <c r="A194" i="23" s="1"/>
  <c r="B195" i="23" a="1"/>
  <c r="B195" i="23" s="1"/>
  <c r="A195" i="23" s="1"/>
  <c r="B196" i="23" a="1"/>
  <c r="B196" i="23" s="1"/>
  <c r="A196" i="23" s="1"/>
  <c r="B197" i="23" a="1"/>
  <c r="B197" i="23" s="1"/>
  <c r="A197" i="23" s="1"/>
  <c r="B198" i="23" a="1"/>
  <c r="B198" i="23" s="1"/>
  <c r="A198" i="23" s="1"/>
  <c r="B199" i="23" a="1"/>
  <c r="B199" i="23" s="1"/>
  <c r="A199" i="23" s="1"/>
  <c r="B200" i="23" a="1"/>
  <c r="B200" i="23" s="1"/>
  <c r="A200" i="23" s="1"/>
  <c r="B201" i="23" a="1"/>
  <c r="B201" i="23" s="1"/>
  <c r="A201" i="23" s="1"/>
  <c r="B62" i="22" a="1"/>
  <c r="B62" i="22" s="1"/>
  <c r="B63" i="22" a="1"/>
  <c r="B63" i="22" s="1"/>
  <c r="A63" i="22" s="1"/>
  <c r="B64" i="22" a="1"/>
  <c r="B64" i="22" s="1"/>
  <c r="A64" i="22" s="1"/>
  <c r="B65" i="22" a="1"/>
  <c r="B65" i="22" s="1"/>
  <c r="A65" i="22" s="1"/>
  <c r="B66" i="22" a="1"/>
  <c r="B66" i="22" s="1"/>
  <c r="A66" i="22" s="1"/>
  <c r="B67" i="22" a="1"/>
  <c r="B67" i="22" s="1"/>
  <c r="A67" i="22" s="1"/>
  <c r="B68" i="22" a="1"/>
  <c r="B68" i="22" s="1"/>
  <c r="A68" i="22" s="1"/>
  <c r="B69" i="22" a="1"/>
  <c r="B69" i="22" s="1"/>
  <c r="A69" i="22" s="1"/>
  <c r="B70" i="22" a="1"/>
  <c r="B70" i="22" s="1"/>
  <c r="B71" i="22" a="1"/>
  <c r="B71" i="22" s="1"/>
  <c r="A71" i="22" s="1"/>
  <c r="B72" i="22" a="1"/>
  <c r="B72" i="22" s="1"/>
  <c r="A72" i="22" s="1"/>
  <c r="B73" i="22" a="1"/>
  <c r="B73" i="22" s="1"/>
  <c r="A73" i="22" s="1"/>
  <c r="B74" i="22" a="1"/>
  <c r="B74" i="22" s="1"/>
  <c r="A74" i="22" s="1"/>
  <c r="B75" i="22" a="1"/>
  <c r="B75" i="22" s="1"/>
  <c r="A75" i="22" s="1"/>
  <c r="B76" i="22" a="1"/>
  <c r="B76" i="22" s="1"/>
  <c r="A76" i="22" s="1"/>
  <c r="B77" i="22" a="1"/>
  <c r="B77" i="22" s="1"/>
  <c r="B78" i="22" a="1"/>
  <c r="B78" i="22" s="1"/>
  <c r="A78" i="22" s="1"/>
  <c r="B79" i="22" a="1"/>
  <c r="B79" i="22" s="1"/>
  <c r="A79" i="22" s="1"/>
  <c r="B80" i="22" a="1"/>
  <c r="B80" i="22" s="1"/>
  <c r="A80" i="22" s="1"/>
  <c r="B81" i="22" a="1"/>
  <c r="B81" i="22" s="1"/>
  <c r="A81" i="22" s="1"/>
  <c r="B82" i="22" a="1"/>
  <c r="B82" i="22" s="1"/>
  <c r="A82" i="22" s="1"/>
  <c r="B83" i="22" a="1"/>
  <c r="B83" i="22" s="1"/>
  <c r="A83" i="22" s="1"/>
  <c r="B84" i="22" a="1"/>
  <c r="B84" i="22" s="1"/>
  <c r="A84" i="22" s="1"/>
  <c r="B85" i="22" a="1"/>
  <c r="B85" i="22" s="1"/>
  <c r="B86" i="22" a="1"/>
  <c r="B86" i="22" s="1"/>
  <c r="A86" i="22" s="1"/>
  <c r="B87" i="22" a="1"/>
  <c r="B87" i="22" s="1"/>
  <c r="A87" i="22" s="1"/>
  <c r="B88" i="22" a="1"/>
  <c r="B88" i="22" s="1"/>
  <c r="A88" i="22" s="1"/>
  <c r="B89" i="22" a="1"/>
  <c r="B89" i="22" s="1"/>
  <c r="A89" i="22" s="1"/>
  <c r="B90" i="22" a="1"/>
  <c r="B90" i="22" s="1"/>
  <c r="A90" i="22" s="1"/>
  <c r="B91" i="22" a="1"/>
  <c r="B91" i="22" s="1"/>
  <c r="A91" i="22" s="1"/>
  <c r="B92" i="22" a="1"/>
  <c r="B92" i="22" s="1"/>
  <c r="A92" i="22" s="1"/>
  <c r="B93" i="22" a="1"/>
  <c r="B93" i="22" s="1"/>
  <c r="A93" i="22" s="1"/>
  <c r="B94" i="22" a="1"/>
  <c r="B94" i="22" s="1"/>
  <c r="B95" i="22" a="1"/>
  <c r="B95" i="22" s="1"/>
  <c r="A95" i="22" s="1"/>
  <c r="B96" i="22" a="1"/>
  <c r="B96" i="22" s="1"/>
  <c r="A96" i="22" s="1"/>
  <c r="B97" i="22" a="1"/>
  <c r="B97" i="22" s="1"/>
  <c r="A97" i="22" s="1"/>
  <c r="B98" i="22" a="1"/>
  <c r="B98" i="22" s="1"/>
  <c r="A98" i="22" s="1"/>
  <c r="B99" i="22" a="1"/>
  <c r="B99" i="22" s="1"/>
  <c r="A99" i="22" s="1"/>
  <c r="B100" i="22" a="1"/>
  <c r="B100" i="22" s="1"/>
  <c r="A100" i="22" s="1"/>
  <c r="B101" i="22" a="1"/>
  <c r="B101" i="22" s="1"/>
  <c r="A101" i="22" s="1"/>
  <c r="B102" i="22" a="1"/>
  <c r="B102" i="22" s="1"/>
  <c r="B103" i="22" a="1"/>
  <c r="B103" i="22" s="1"/>
  <c r="A103" i="22" s="1"/>
  <c r="B104" i="22" a="1"/>
  <c r="B104" i="22" s="1"/>
  <c r="A104" i="22" s="1"/>
  <c r="B105" i="22" a="1"/>
  <c r="B105" i="22" s="1"/>
  <c r="A105" i="22" s="1"/>
  <c r="B106" i="22" a="1"/>
  <c r="B106" i="22" s="1"/>
  <c r="B107" i="22" a="1"/>
  <c r="B107" i="22" s="1"/>
  <c r="A107" i="22" s="1"/>
  <c r="B108" i="22" a="1"/>
  <c r="B108" i="22" s="1"/>
  <c r="A108" i="22" s="1"/>
  <c r="B109" i="22" a="1"/>
  <c r="B109" i="22" s="1"/>
  <c r="A109" i="22" s="1"/>
  <c r="B110" i="22" a="1"/>
  <c r="B110" i="22" s="1"/>
  <c r="A110" i="22" s="1"/>
  <c r="B111" i="22" a="1"/>
  <c r="B111" i="22" s="1"/>
  <c r="B112" i="22" a="1"/>
  <c r="B112" i="22" s="1"/>
  <c r="A112" i="22" s="1"/>
  <c r="B113" i="22" a="1"/>
  <c r="B113" i="22" s="1"/>
  <c r="A113" i="22" s="1"/>
  <c r="B114" i="22" a="1"/>
  <c r="B114" i="22" s="1"/>
  <c r="A114" i="22" s="1"/>
  <c r="B115" i="22" a="1"/>
  <c r="B115" i="22" s="1"/>
  <c r="A115" i="22" s="1"/>
  <c r="B116" i="22" a="1"/>
  <c r="B116" i="22" s="1"/>
  <c r="A116" i="22" s="1"/>
  <c r="B117" i="22" a="1"/>
  <c r="B117" i="22" s="1"/>
  <c r="A117" i="22" s="1"/>
  <c r="B118" i="22" a="1"/>
  <c r="B118" i="22" s="1"/>
  <c r="A118" i="22" s="1"/>
  <c r="B119" i="22" a="1"/>
  <c r="B119" i="22" s="1"/>
  <c r="A119" i="22" s="1"/>
  <c r="B120" i="22" a="1"/>
  <c r="B120" i="22" s="1"/>
  <c r="A120" i="22" s="1"/>
  <c r="B121" i="22" a="1"/>
  <c r="B121" i="22" s="1"/>
  <c r="A121" i="22" s="1"/>
  <c r="B122" i="22" a="1"/>
  <c r="B122" i="22" s="1"/>
  <c r="A122" i="22" s="1"/>
  <c r="B123" i="22" a="1"/>
  <c r="B123" i="22" s="1"/>
  <c r="A123" i="22" s="1"/>
  <c r="B124" i="22" a="1"/>
  <c r="B124" i="22" s="1"/>
  <c r="A124" i="22" s="1"/>
  <c r="B125" i="22" a="1"/>
  <c r="B125" i="22" s="1"/>
  <c r="B126" i="22" a="1"/>
  <c r="B126" i="22" s="1"/>
  <c r="B127" i="22" a="1"/>
  <c r="B127" i="22" s="1"/>
  <c r="A127" i="22" s="1"/>
  <c r="B128" i="22" a="1"/>
  <c r="B128" i="22" s="1"/>
  <c r="A128" i="22" s="1"/>
  <c r="B129" i="22" a="1"/>
  <c r="B129" i="22" s="1"/>
  <c r="A129" i="22" s="1"/>
  <c r="B130" i="22" a="1"/>
  <c r="B130" i="22" s="1"/>
  <c r="A130" i="22" s="1"/>
  <c r="B131" i="22" a="1"/>
  <c r="B131" i="22" s="1"/>
  <c r="A131" i="22" s="1"/>
  <c r="B132" i="22" a="1"/>
  <c r="B132" i="22" s="1"/>
  <c r="A132" i="22" s="1"/>
  <c r="B133" i="22" a="1"/>
  <c r="B133" i="22" s="1"/>
  <c r="B134" i="22" a="1"/>
  <c r="B134" i="22" s="1"/>
  <c r="A134" i="22" s="1"/>
  <c r="B135" i="22" a="1"/>
  <c r="B135" i="22" s="1"/>
  <c r="A135" i="22" s="1"/>
  <c r="B136" i="22" a="1"/>
  <c r="B136" i="22" s="1"/>
  <c r="A136" i="22" s="1"/>
  <c r="B137" i="22" a="1"/>
  <c r="B137" i="22" s="1"/>
  <c r="A137" i="22" s="1"/>
  <c r="B138" i="22" a="1"/>
  <c r="B138" i="22" s="1"/>
  <c r="A138" i="22" s="1"/>
  <c r="B139" i="22" a="1"/>
  <c r="B139" i="22" s="1"/>
  <c r="A139" i="22" s="1"/>
  <c r="B140" i="22" a="1"/>
  <c r="B140" i="22" s="1"/>
  <c r="A140" i="22" s="1"/>
  <c r="B141" i="22" a="1"/>
  <c r="B141" i="22" s="1"/>
  <c r="A141" i="22" s="1"/>
  <c r="B142" i="22" a="1"/>
  <c r="B142" i="22" s="1"/>
  <c r="A142" i="22" s="1"/>
  <c r="B143" i="22" a="1"/>
  <c r="B143" i="22" s="1"/>
  <c r="A143" i="22" s="1"/>
  <c r="B144" i="22" a="1"/>
  <c r="B144" i="22" s="1"/>
  <c r="A144" i="22" s="1"/>
  <c r="B145" i="22" a="1"/>
  <c r="B145" i="22" s="1"/>
  <c r="A145" i="22" s="1"/>
  <c r="B146" i="22" a="1"/>
  <c r="B146" i="22" s="1"/>
  <c r="A146" i="22" s="1"/>
  <c r="B147" i="22" a="1"/>
  <c r="B147" i="22" s="1"/>
  <c r="A147" i="22" s="1"/>
  <c r="B148" i="22" a="1"/>
  <c r="B148" i="22" s="1"/>
  <c r="A148" i="22" s="1"/>
  <c r="B149" i="22" a="1"/>
  <c r="B149" i="22" s="1"/>
  <c r="A149" i="22" s="1"/>
  <c r="B150" i="22" a="1"/>
  <c r="B150" i="22" s="1"/>
  <c r="A150" i="22" s="1"/>
  <c r="B151" i="22" a="1"/>
  <c r="B151" i="22" s="1"/>
  <c r="A151" i="22" s="1"/>
  <c r="B152" i="22" a="1"/>
  <c r="B152" i="22" s="1"/>
  <c r="B153" i="22" a="1"/>
  <c r="B153" i="22" s="1"/>
  <c r="A153" i="22" s="1"/>
  <c r="B154" i="22" a="1"/>
  <c r="B154" i="22" s="1"/>
  <c r="A154" i="22" s="1"/>
  <c r="B155" i="22" a="1"/>
  <c r="B155" i="22" s="1"/>
  <c r="A155" i="22" s="1"/>
  <c r="B156" i="22" a="1"/>
  <c r="B156" i="22" s="1"/>
  <c r="A156" i="22" s="1"/>
  <c r="B157" i="22" a="1"/>
  <c r="B157" i="22" s="1"/>
  <c r="B158" i="22" a="1"/>
  <c r="B158" i="22" s="1"/>
  <c r="B159" i="22" a="1"/>
  <c r="B159" i="22" s="1"/>
  <c r="A159" i="22" s="1"/>
  <c r="B160" i="22" a="1"/>
  <c r="B160" i="22" s="1"/>
  <c r="A160" i="22" s="1"/>
  <c r="B161" i="22" a="1"/>
  <c r="B161" i="22" s="1"/>
  <c r="A161" i="22" s="1"/>
  <c r="B162" i="22" a="1"/>
  <c r="B162" i="22" s="1"/>
  <c r="A162" i="22" s="1"/>
  <c r="B163" i="22" a="1"/>
  <c r="B163" i="22" s="1"/>
  <c r="A163" i="22" s="1"/>
  <c r="B164" i="22" a="1"/>
  <c r="B164" i="22" s="1"/>
  <c r="A164" i="22" s="1"/>
  <c r="B165" i="22" a="1"/>
  <c r="B165" i="22" s="1"/>
  <c r="A165" i="22" s="1"/>
  <c r="B166" i="22" a="1"/>
  <c r="B166" i="22" s="1"/>
  <c r="A166" i="22" s="1"/>
  <c r="B167" i="22" a="1"/>
  <c r="B167" i="22" s="1"/>
  <c r="A167" i="22" s="1"/>
  <c r="B168" i="22" a="1"/>
  <c r="B168" i="22" s="1"/>
  <c r="A168" i="22" s="1"/>
  <c r="B169" i="22" a="1"/>
  <c r="B169" i="22" s="1"/>
  <c r="A169" i="22" s="1"/>
  <c r="B170" i="22" a="1"/>
  <c r="B170" i="22" s="1"/>
  <c r="B171" i="22" a="1"/>
  <c r="B171" i="22" s="1"/>
  <c r="A171" i="22" s="1"/>
  <c r="B172" i="22" a="1"/>
  <c r="B172" i="22" s="1"/>
  <c r="A172" i="22" s="1"/>
  <c r="B173" i="22" a="1"/>
  <c r="B173" i="22" s="1"/>
  <c r="B174" i="22" a="1"/>
  <c r="B174" i="22" s="1"/>
  <c r="A174" i="22" s="1"/>
  <c r="B175" i="22" a="1"/>
  <c r="B175" i="22" s="1"/>
  <c r="A175" i="22" s="1"/>
  <c r="B176" i="22" a="1"/>
  <c r="B176" i="22" s="1"/>
  <c r="B177" i="22" a="1"/>
  <c r="B177" i="22" s="1"/>
  <c r="A177" i="22" s="1"/>
  <c r="B178" i="22" a="1"/>
  <c r="B178" i="22" s="1"/>
  <c r="A178" i="22" s="1"/>
  <c r="B179" i="22" a="1"/>
  <c r="B179" i="22" s="1"/>
  <c r="A179" i="22" s="1"/>
  <c r="B180" i="22" a="1"/>
  <c r="B180" i="22" s="1"/>
  <c r="A180" i="22" s="1"/>
  <c r="B181" i="22" a="1"/>
  <c r="B181" i="22" s="1"/>
  <c r="A181" i="22" s="1"/>
  <c r="B182" i="22" a="1"/>
  <c r="B182" i="22" s="1"/>
  <c r="A182" i="22" s="1"/>
  <c r="B183" i="22" a="1"/>
  <c r="B183" i="22" s="1"/>
  <c r="A183" i="22" s="1"/>
  <c r="B184" i="22" a="1"/>
  <c r="B184" i="22" s="1"/>
  <c r="A184" i="22" s="1"/>
  <c r="B185" i="22" a="1"/>
  <c r="B185" i="22" s="1"/>
  <c r="A185" i="22" s="1"/>
  <c r="B186" i="22" a="1"/>
  <c r="B186" i="22" s="1"/>
  <c r="A186" i="22" s="1"/>
  <c r="B187" i="22" a="1"/>
  <c r="B187" i="22" s="1"/>
  <c r="A187" i="22" s="1"/>
  <c r="B188" i="22" a="1"/>
  <c r="B188" i="22" s="1"/>
  <c r="A188" i="22" s="1"/>
  <c r="B189" i="22" a="1"/>
  <c r="B189" i="22" s="1"/>
  <c r="A189" i="22" s="1"/>
  <c r="B190" i="22" a="1"/>
  <c r="B190" i="22" s="1"/>
  <c r="A190" i="22" s="1"/>
  <c r="B191" i="22" a="1"/>
  <c r="B191" i="22" s="1"/>
  <c r="A191" i="22" s="1"/>
  <c r="B192" i="22" a="1"/>
  <c r="B192" i="22" s="1"/>
  <c r="A192" i="22" s="1"/>
  <c r="B193" i="22" a="1"/>
  <c r="B193" i="22" s="1"/>
  <c r="A193" i="22" s="1"/>
  <c r="B194" i="22" a="1"/>
  <c r="B194" i="22" s="1"/>
  <c r="A194" i="22" s="1"/>
  <c r="B195" i="22" a="1"/>
  <c r="B195" i="22" s="1"/>
  <c r="A195" i="22" s="1"/>
  <c r="B196" i="22" a="1"/>
  <c r="B196" i="22" s="1"/>
  <c r="A196" i="22" s="1"/>
  <c r="B197" i="22" a="1"/>
  <c r="B197" i="22" s="1"/>
  <c r="A197" i="22" s="1"/>
  <c r="B198" i="22" a="1"/>
  <c r="B198" i="22" s="1"/>
  <c r="A198" i="22" s="1"/>
  <c r="B199" i="22" a="1"/>
  <c r="B199" i="22" s="1"/>
  <c r="A199" i="22" s="1"/>
  <c r="B200" i="22" a="1"/>
  <c r="B200" i="22" s="1"/>
  <c r="A200" i="22" s="1"/>
  <c r="B201" i="22" a="1"/>
  <c r="B201" i="22" s="1"/>
  <c r="A201" i="22" s="1"/>
  <c r="B62" i="21" a="1"/>
  <c r="B62" i="21" s="1"/>
  <c r="A62" i="21" s="1"/>
  <c r="B63" i="21" a="1"/>
  <c r="B63" i="21" s="1"/>
  <c r="A63" i="21" s="1"/>
  <c r="B64" i="21" a="1"/>
  <c r="B64" i="21" s="1"/>
  <c r="A64" i="21" s="1"/>
  <c r="B65" i="21" a="1"/>
  <c r="B65" i="21" s="1"/>
  <c r="A65" i="21" s="1"/>
  <c r="B66" i="21" a="1"/>
  <c r="B66" i="21" s="1"/>
  <c r="A66" i="21" s="1"/>
  <c r="B67" i="21" a="1"/>
  <c r="B67" i="21" s="1"/>
  <c r="A67" i="21" s="1"/>
  <c r="B68" i="21" a="1"/>
  <c r="B68" i="21" s="1"/>
  <c r="A68" i="21" s="1"/>
  <c r="B69" i="21" a="1"/>
  <c r="B69" i="21" s="1"/>
  <c r="B70" i="21" a="1"/>
  <c r="B70" i="21" s="1"/>
  <c r="A70" i="21" s="1"/>
  <c r="B71" i="21" a="1"/>
  <c r="B71" i="21" s="1"/>
  <c r="A71" i="21" s="1"/>
  <c r="B72" i="21" a="1"/>
  <c r="B72" i="21" s="1"/>
  <c r="A72" i="21" s="1"/>
  <c r="B73" i="21" a="1"/>
  <c r="B73" i="21" s="1"/>
  <c r="A73" i="21" s="1"/>
  <c r="B74" i="21" a="1"/>
  <c r="B74" i="21" s="1"/>
  <c r="A74" i="21" s="1"/>
  <c r="B75" i="21" a="1"/>
  <c r="B75" i="21" s="1"/>
  <c r="A75" i="21" s="1"/>
  <c r="B76" i="21" a="1"/>
  <c r="B76" i="21" s="1"/>
  <c r="A76" i="21" s="1"/>
  <c r="B77" i="21" a="1"/>
  <c r="B77" i="21" s="1"/>
  <c r="B78" i="21" a="1"/>
  <c r="B78" i="21" s="1"/>
  <c r="A78" i="21" s="1"/>
  <c r="B79" i="21" a="1"/>
  <c r="B79" i="21" s="1"/>
  <c r="A79" i="21" s="1"/>
  <c r="B80" i="21" a="1"/>
  <c r="B80" i="21" s="1"/>
  <c r="A80" i="21" s="1"/>
  <c r="B81" i="21" a="1"/>
  <c r="B81" i="21" s="1"/>
  <c r="A81" i="21" s="1"/>
  <c r="B82" i="21" a="1"/>
  <c r="B82" i="21" s="1"/>
  <c r="A82" i="21" s="1"/>
  <c r="B83" i="21" a="1"/>
  <c r="B83" i="21" s="1"/>
  <c r="A83" i="21" s="1"/>
  <c r="B84" i="21" a="1"/>
  <c r="B84" i="21" s="1"/>
  <c r="A84" i="21" s="1"/>
  <c r="B85" i="21" a="1"/>
  <c r="B85" i="21" s="1"/>
  <c r="B86" i="21" a="1"/>
  <c r="B86" i="21" s="1"/>
  <c r="A86" i="21" s="1"/>
  <c r="B87" i="21" a="1"/>
  <c r="B87" i="21" s="1"/>
  <c r="A87" i="21" s="1"/>
  <c r="B88" i="21" a="1"/>
  <c r="B88" i="21" s="1"/>
  <c r="A88" i="21" s="1"/>
  <c r="B89" i="21" a="1"/>
  <c r="B89" i="21" s="1"/>
  <c r="A89" i="21" s="1"/>
  <c r="B90" i="21" a="1"/>
  <c r="B90" i="21" s="1"/>
  <c r="A90" i="21" s="1"/>
  <c r="B91" i="21" a="1"/>
  <c r="B91" i="21" s="1"/>
  <c r="A91" i="21" s="1"/>
  <c r="B92" i="21" a="1"/>
  <c r="B92" i="21" s="1"/>
  <c r="A92" i="21" s="1"/>
  <c r="B93" i="21" a="1"/>
  <c r="B93" i="21" s="1"/>
  <c r="B94" i="21" a="1"/>
  <c r="B94" i="21" s="1"/>
  <c r="A94" i="21" s="1"/>
  <c r="B95" i="21" a="1"/>
  <c r="B95" i="21" s="1"/>
  <c r="A95" i="21" s="1"/>
  <c r="B96" i="21" a="1"/>
  <c r="B96" i="21" s="1"/>
  <c r="A96" i="21" s="1"/>
  <c r="B97" i="21" a="1"/>
  <c r="B97" i="21" s="1"/>
  <c r="A97" i="21" s="1"/>
  <c r="B98" i="21" a="1"/>
  <c r="B98" i="21" s="1"/>
  <c r="A98" i="21" s="1"/>
  <c r="B99" i="21" a="1"/>
  <c r="B99" i="21" s="1"/>
  <c r="A99" i="21" s="1"/>
  <c r="B100" i="21" a="1"/>
  <c r="B100" i="21" s="1"/>
  <c r="A100" i="21" s="1"/>
  <c r="B101" i="21" a="1"/>
  <c r="B101" i="21" s="1"/>
  <c r="B102" i="21" a="1"/>
  <c r="B102" i="21" s="1"/>
  <c r="A102" i="21" s="1"/>
  <c r="B103" i="21" a="1"/>
  <c r="B103" i="21" s="1"/>
  <c r="A103" i="21" s="1"/>
  <c r="B104" i="21" a="1"/>
  <c r="B104" i="21" s="1"/>
  <c r="A104" i="21" s="1"/>
  <c r="B105" i="21" a="1"/>
  <c r="B105" i="21" s="1"/>
  <c r="A105" i="21" s="1"/>
  <c r="B106" i="21" a="1"/>
  <c r="B106" i="21" s="1"/>
  <c r="A106" i="21" s="1"/>
  <c r="B107" i="21" a="1"/>
  <c r="B107" i="21" s="1"/>
  <c r="A107" i="21" s="1"/>
  <c r="B108" i="21" a="1"/>
  <c r="B108" i="21" s="1"/>
  <c r="A108" i="21" s="1"/>
  <c r="B109" i="21" a="1"/>
  <c r="B109" i="21" s="1"/>
  <c r="A109" i="21" s="1"/>
  <c r="B110" i="21" a="1"/>
  <c r="B110" i="21" s="1"/>
  <c r="A110" i="21" s="1"/>
  <c r="B111" i="21" a="1"/>
  <c r="B111" i="21" s="1"/>
  <c r="A111" i="21" s="1"/>
  <c r="B112" i="21" a="1"/>
  <c r="B112" i="21" s="1"/>
  <c r="A112" i="21" s="1"/>
  <c r="B113" i="21" a="1"/>
  <c r="B113" i="21" s="1"/>
  <c r="A113" i="21" s="1"/>
  <c r="B114" i="21" a="1"/>
  <c r="B114" i="21" s="1"/>
  <c r="A114" i="21" s="1"/>
  <c r="B115" i="21" a="1"/>
  <c r="B115" i="21" s="1"/>
  <c r="A115" i="21" s="1"/>
  <c r="B116" i="21" a="1"/>
  <c r="B116" i="21" s="1"/>
  <c r="A116" i="21" s="1"/>
  <c r="B117" i="21" a="1"/>
  <c r="B117" i="21" s="1"/>
  <c r="B118" i="21" a="1"/>
  <c r="B118" i="21" s="1"/>
  <c r="A118" i="21" s="1"/>
  <c r="B119" i="21" a="1"/>
  <c r="B119" i="21" s="1"/>
  <c r="A119" i="21" s="1"/>
  <c r="B120" i="21" a="1"/>
  <c r="B120" i="21" s="1"/>
  <c r="A120" i="21" s="1"/>
  <c r="B121" i="21" a="1"/>
  <c r="B121" i="21" s="1"/>
  <c r="A121" i="21" s="1"/>
  <c r="B122" i="21" a="1"/>
  <c r="B122" i="21" s="1"/>
  <c r="A122" i="21" s="1"/>
  <c r="B123" i="21" a="1"/>
  <c r="B123" i="21" s="1"/>
  <c r="A123" i="21" s="1"/>
  <c r="B124" i="21" a="1"/>
  <c r="B124" i="21" s="1"/>
  <c r="A124" i="21" s="1"/>
  <c r="B125" i="21" a="1"/>
  <c r="B125" i="21" s="1"/>
  <c r="B126" i="21" a="1"/>
  <c r="B126" i="21" s="1"/>
  <c r="A126" i="21" s="1"/>
  <c r="B127" i="21" a="1"/>
  <c r="B127" i="21" s="1"/>
  <c r="A127" i="21" s="1"/>
  <c r="B128" i="21" a="1"/>
  <c r="B128" i="21" s="1"/>
  <c r="A128" i="21" s="1"/>
  <c r="B129" i="21" a="1"/>
  <c r="B129" i="21" s="1"/>
  <c r="A129" i="21" s="1"/>
  <c r="B130" i="21" a="1"/>
  <c r="B130" i="21" s="1"/>
  <c r="A130" i="21" s="1"/>
  <c r="B131" i="21" a="1"/>
  <c r="B131" i="21" s="1"/>
  <c r="A131" i="21" s="1"/>
  <c r="B132" i="21" a="1"/>
  <c r="B132" i="21" s="1"/>
  <c r="A132" i="21" s="1"/>
  <c r="B133" i="21" a="1"/>
  <c r="B133" i="21" s="1"/>
  <c r="B134" i="21" a="1"/>
  <c r="B134" i="21" s="1"/>
  <c r="A134" i="21" s="1"/>
  <c r="B135" i="21" a="1"/>
  <c r="B135" i="21" s="1"/>
  <c r="A135" i="21" s="1"/>
  <c r="B136" i="21" a="1"/>
  <c r="B136" i="21" s="1"/>
  <c r="A136" i="21" s="1"/>
  <c r="B137" i="21" a="1"/>
  <c r="B137" i="21" s="1"/>
  <c r="A137" i="21" s="1"/>
  <c r="B138" i="21" a="1"/>
  <c r="B138" i="21" s="1"/>
  <c r="A138" i="21" s="1"/>
  <c r="B139" i="21" a="1"/>
  <c r="B139" i="21" s="1"/>
  <c r="A139" i="21" s="1"/>
  <c r="B140" i="21" a="1"/>
  <c r="B140" i="21" s="1"/>
  <c r="A140" i="21" s="1"/>
  <c r="B141" i="21" a="1"/>
  <c r="B141" i="21" s="1"/>
  <c r="B142" i="21" a="1"/>
  <c r="B142" i="21" s="1"/>
  <c r="A142" i="21" s="1"/>
  <c r="B143" i="21" a="1"/>
  <c r="B143" i="21" s="1"/>
  <c r="A143" i="21" s="1"/>
  <c r="B144" i="21" a="1"/>
  <c r="B144" i="21" s="1"/>
  <c r="A144" i="21" s="1"/>
  <c r="B145" i="21" a="1"/>
  <c r="B145" i="21" s="1"/>
  <c r="A145" i="21" s="1"/>
  <c r="B146" i="21" a="1"/>
  <c r="B146" i="21" s="1"/>
  <c r="A146" i="21" s="1"/>
  <c r="B147" i="21" a="1"/>
  <c r="B147" i="21" s="1"/>
  <c r="A147" i="21" s="1"/>
  <c r="B148" i="21" a="1"/>
  <c r="B148" i="21" s="1"/>
  <c r="A148" i="21" s="1"/>
  <c r="B149" i="21" a="1"/>
  <c r="B149" i="21" s="1"/>
  <c r="B150" i="21" a="1"/>
  <c r="B150" i="21" s="1"/>
  <c r="A150" i="21" s="1"/>
  <c r="B151" i="21" a="1"/>
  <c r="B151" i="21" s="1"/>
  <c r="A151" i="21" s="1"/>
  <c r="B152" i="21" a="1"/>
  <c r="B152" i="21" s="1"/>
  <c r="A152" i="21" s="1"/>
  <c r="B153" i="21" a="1"/>
  <c r="B153" i="21" s="1"/>
  <c r="A153" i="21" s="1"/>
  <c r="B154" i="21" a="1"/>
  <c r="B154" i="21" s="1"/>
  <c r="A154" i="21" s="1"/>
  <c r="B155" i="21" a="1"/>
  <c r="B155" i="21" s="1"/>
  <c r="A155" i="21" s="1"/>
  <c r="B156" i="21" a="1"/>
  <c r="B156" i="21" s="1"/>
  <c r="A156" i="21" s="1"/>
  <c r="B157" i="21" a="1"/>
  <c r="B157" i="21" s="1"/>
  <c r="B158" i="21" a="1"/>
  <c r="B158" i="21" s="1"/>
  <c r="A158" i="21" s="1"/>
  <c r="B159" i="21" a="1"/>
  <c r="B159" i="21" s="1"/>
  <c r="A159" i="21" s="1"/>
  <c r="B160" i="21" a="1"/>
  <c r="B160" i="21" s="1"/>
  <c r="A160" i="21" s="1"/>
  <c r="B161" i="21" a="1"/>
  <c r="B161" i="21" s="1"/>
  <c r="A161" i="21" s="1"/>
  <c r="B162" i="21" a="1"/>
  <c r="B162" i="21" s="1"/>
  <c r="A162" i="21" s="1"/>
  <c r="B163" i="21" a="1"/>
  <c r="B163" i="21" s="1"/>
  <c r="A163" i="21" s="1"/>
  <c r="B164" i="21" a="1"/>
  <c r="B164" i="21" s="1"/>
  <c r="A164" i="21" s="1"/>
  <c r="B165" i="21" a="1"/>
  <c r="B165" i="21" s="1"/>
  <c r="A165" i="21" s="1"/>
  <c r="B166" i="21" a="1"/>
  <c r="B166" i="21" s="1"/>
  <c r="A166" i="21" s="1"/>
  <c r="B167" i="21" a="1"/>
  <c r="B167" i="21" s="1"/>
  <c r="A167" i="21" s="1"/>
  <c r="B168" i="21" a="1"/>
  <c r="B168" i="21" s="1"/>
  <c r="A168" i="21" s="1"/>
  <c r="B169" i="21" a="1"/>
  <c r="B169" i="21" s="1"/>
  <c r="A169" i="21" s="1"/>
  <c r="B170" i="21" a="1"/>
  <c r="B170" i="21" s="1"/>
  <c r="A170" i="21" s="1"/>
  <c r="B171" i="21" a="1"/>
  <c r="B171" i="21" s="1"/>
  <c r="A171" i="21" s="1"/>
  <c r="B172" i="21" a="1"/>
  <c r="B172" i="21" s="1"/>
  <c r="A172" i="21" s="1"/>
  <c r="B173" i="21" a="1"/>
  <c r="B173" i="21" s="1"/>
  <c r="A173" i="21" s="1"/>
  <c r="B174" i="21" a="1"/>
  <c r="B174" i="21" s="1"/>
  <c r="A174" i="21" s="1"/>
  <c r="B175" i="21" a="1"/>
  <c r="B175" i="21" s="1"/>
  <c r="A175" i="21" s="1"/>
  <c r="B176" i="21" a="1"/>
  <c r="B176" i="21" s="1"/>
  <c r="A176" i="21" s="1"/>
  <c r="B177" i="21" a="1"/>
  <c r="B177" i="21" s="1"/>
  <c r="A177" i="21" s="1"/>
  <c r="B178" i="21" a="1"/>
  <c r="B178" i="21" s="1"/>
  <c r="A178" i="21" s="1"/>
  <c r="B179" i="21" a="1"/>
  <c r="B179" i="21" s="1"/>
  <c r="A179" i="21" s="1"/>
  <c r="B180" i="21" a="1"/>
  <c r="B180" i="21" s="1"/>
  <c r="A180" i="21" s="1"/>
  <c r="B181" i="21" a="1"/>
  <c r="B181" i="21" s="1"/>
  <c r="A181" i="21" s="1"/>
  <c r="B182" i="21" a="1"/>
  <c r="B182" i="21" s="1"/>
  <c r="A182" i="21" s="1"/>
  <c r="B183" i="21" a="1"/>
  <c r="B183" i="21" s="1"/>
  <c r="A183" i="21" s="1"/>
  <c r="B184" i="21" a="1"/>
  <c r="B184" i="21" s="1"/>
  <c r="A184" i="21" s="1"/>
  <c r="B185" i="21" a="1"/>
  <c r="B185" i="21" s="1"/>
  <c r="A185" i="21" s="1"/>
  <c r="B186" i="21" a="1"/>
  <c r="B186" i="21" s="1"/>
  <c r="A186" i="21" s="1"/>
  <c r="B187" i="21" a="1"/>
  <c r="B187" i="21" s="1"/>
  <c r="A187" i="21" s="1"/>
  <c r="B188" i="21" a="1"/>
  <c r="B188" i="21" s="1"/>
  <c r="A188" i="21" s="1"/>
  <c r="B189" i="21" a="1"/>
  <c r="B189" i="21" s="1"/>
  <c r="A189" i="21" s="1"/>
  <c r="B190" i="21" a="1"/>
  <c r="B190" i="21" s="1"/>
  <c r="A190" i="21" s="1"/>
  <c r="B191" i="21" a="1"/>
  <c r="B191" i="21" s="1"/>
  <c r="A191" i="21" s="1"/>
  <c r="B192" i="21" a="1"/>
  <c r="B192" i="21" s="1"/>
  <c r="A192" i="21" s="1"/>
  <c r="B193" i="21" a="1"/>
  <c r="B193" i="21" s="1"/>
  <c r="A193" i="21" s="1"/>
  <c r="B194" i="21" a="1"/>
  <c r="B194" i="21" s="1"/>
  <c r="A194" i="21" s="1"/>
  <c r="B195" i="21" a="1"/>
  <c r="B195" i="21" s="1"/>
  <c r="A195" i="21" s="1"/>
  <c r="B196" i="21" a="1"/>
  <c r="B196" i="21" s="1"/>
  <c r="B197" i="21" a="1"/>
  <c r="B197" i="21" s="1"/>
  <c r="A197" i="21" s="1"/>
  <c r="B198" i="21" a="1"/>
  <c r="B198" i="21" s="1"/>
  <c r="A198" i="21" s="1"/>
  <c r="B199" i="21" a="1"/>
  <c r="B199" i="21" s="1"/>
  <c r="A199" i="21" s="1"/>
  <c r="B200" i="21" a="1"/>
  <c r="B200" i="21" s="1"/>
  <c r="A200" i="21" s="1"/>
  <c r="B201" i="21" a="1"/>
  <c r="B201" i="21" s="1"/>
  <c r="A201" i="21" s="1"/>
  <c r="B62" i="20" a="1"/>
  <c r="B62" i="20" s="1"/>
  <c r="A62" i="20" s="1"/>
  <c r="B63" i="20" a="1"/>
  <c r="B63" i="20" s="1"/>
  <c r="A63" i="20" s="1"/>
  <c r="B64" i="20" a="1"/>
  <c r="B64" i="20" s="1"/>
  <c r="A64" i="20" s="1"/>
  <c r="B65" i="20" a="1"/>
  <c r="B65" i="20" s="1"/>
  <c r="E65" i="20" s="1"/>
  <c r="B66" i="20" a="1"/>
  <c r="B66" i="20" s="1"/>
  <c r="A66" i="20" s="1"/>
  <c r="B67" i="20" a="1"/>
  <c r="B67" i="20" s="1"/>
  <c r="B68" i="20" a="1"/>
  <c r="B68" i="20" s="1"/>
  <c r="A68" i="20" s="1"/>
  <c r="B69" i="20" a="1"/>
  <c r="B69" i="20" s="1"/>
  <c r="A69" i="20" s="1"/>
  <c r="B70" i="20" a="1"/>
  <c r="B70" i="20" s="1"/>
  <c r="A70" i="20" s="1"/>
  <c r="B71" i="20" a="1"/>
  <c r="B71" i="20" s="1"/>
  <c r="A71" i="20" s="1"/>
  <c r="B72" i="20" a="1"/>
  <c r="B72" i="20" s="1"/>
  <c r="A72" i="20" s="1"/>
  <c r="B73" i="20" a="1"/>
  <c r="B73" i="20" s="1"/>
  <c r="A73" i="20" s="1"/>
  <c r="B74" i="20" a="1"/>
  <c r="B74" i="20" s="1"/>
  <c r="A74" i="20" s="1"/>
  <c r="B75" i="20" a="1"/>
  <c r="B75" i="20" s="1"/>
  <c r="A75" i="20" s="1"/>
  <c r="B76" i="20" a="1"/>
  <c r="B76" i="20" s="1"/>
  <c r="A76" i="20" s="1"/>
  <c r="B77" i="20" a="1"/>
  <c r="B77" i="20" s="1"/>
  <c r="A77" i="20" s="1"/>
  <c r="B78" i="20" a="1"/>
  <c r="B78" i="20" s="1"/>
  <c r="A78" i="20" s="1"/>
  <c r="B79" i="20" a="1"/>
  <c r="B79" i="20" s="1"/>
  <c r="A79" i="20" s="1"/>
  <c r="B80" i="20" a="1"/>
  <c r="B80" i="20" s="1"/>
  <c r="A80" i="20" s="1"/>
  <c r="B81" i="20" a="1"/>
  <c r="B81" i="20" s="1"/>
  <c r="B82" i="20" a="1"/>
  <c r="B82" i="20" s="1"/>
  <c r="A82" i="20" s="1"/>
  <c r="B83" i="20" a="1"/>
  <c r="B83" i="20" s="1"/>
  <c r="A83" i="20" s="1"/>
  <c r="B84" i="20" a="1"/>
  <c r="B84" i="20" s="1"/>
  <c r="A84" i="20" s="1"/>
  <c r="B85" i="20" a="1"/>
  <c r="B85" i="20" s="1"/>
  <c r="B86" i="20" a="1"/>
  <c r="B86" i="20" s="1"/>
  <c r="A86" i="20" s="1"/>
  <c r="B87" i="20" a="1"/>
  <c r="B87" i="20" s="1"/>
  <c r="B88" i="20" a="1"/>
  <c r="B88" i="20" s="1"/>
  <c r="A88" i="20" s="1"/>
  <c r="B89" i="20" a="1"/>
  <c r="B89" i="20" s="1"/>
  <c r="A89" i="20" s="1"/>
  <c r="B90" i="20" a="1"/>
  <c r="B90" i="20" s="1"/>
  <c r="A90" i="20" s="1"/>
  <c r="B91" i="20" a="1"/>
  <c r="B91" i="20" s="1"/>
  <c r="B92" i="20" a="1"/>
  <c r="B92" i="20" s="1"/>
  <c r="A92" i="20" s="1"/>
  <c r="B93" i="20" a="1"/>
  <c r="B93" i="20" s="1"/>
  <c r="A93" i="20" s="1"/>
  <c r="B94" i="20" a="1"/>
  <c r="B94" i="20" s="1"/>
  <c r="A94" i="20" s="1"/>
  <c r="B95" i="20" a="1"/>
  <c r="B95" i="20" s="1"/>
  <c r="A95" i="20" s="1"/>
  <c r="B96" i="20" a="1"/>
  <c r="B96" i="20" s="1"/>
  <c r="A96" i="20" s="1"/>
  <c r="B97" i="20" a="1"/>
  <c r="B97" i="20" s="1"/>
  <c r="B98" i="20" a="1"/>
  <c r="B98" i="20" s="1"/>
  <c r="A98" i="20" s="1"/>
  <c r="B99" i="20" a="1"/>
  <c r="B99" i="20" s="1"/>
  <c r="B100" i="20" a="1"/>
  <c r="B100" i="20" s="1"/>
  <c r="A100" i="20" s="1"/>
  <c r="B101" i="20" a="1"/>
  <c r="B101" i="20" s="1"/>
  <c r="A101" i="20" s="1"/>
  <c r="B102" i="20" a="1"/>
  <c r="B102" i="20" s="1"/>
  <c r="A102" i="20" s="1"/>
  <c r="B103" i="20" a="1"/>
  <c r="B103" i="20" s="1"/>
  <c r="A103" i="20" s="1"/>
  <c r="B104" i="20" a="1"/>
  <c r="B104" i="20" s="1"/>
  <c r="A104" i="20" s="1"/>
  <c r="B105" i="20" a="1"/>
  <c r="B105" i="20" s="1"/>
  <c r="A105" i="20" s="1"/>
  <c r="B106" i="20" a="1"/>
  <c r="B106" i="20" s="1"/>
  <c r="A106" i="20" s="1"/>
  <c r="B107" i="20" a="1"/>
  <c r="B107" i="20" s="1"/>
  <c r="B108" i="20" a="1"/>
  <c r="B108" i="20" s="1"/>
  <c r="A108" i="20" s="1"/>
  <c r="B109" i="20" a="1"/>
  <c r="B109" i="20" s="1"/>
  <c r="B110" i="20" a="1"/>
  <c r="B110" i="20" s="1"/>
  <c r="A110" i="20" s="1"/>
  <c r="B111" i="20" a="1"/>
  <c r="B111" i="20" s="1"/>
  <c r="A111" i="20" s="1"/>
  <c r="B112" i="20" a="1"/>
  <c r="B112" i="20" s="1"/>
  <c r="A112" i="20" s="1"/>
  <c r="B113" i="20" a="1"/>
  <c r="B113" i="20" s="1"/>
  <c r="A113" i="20" s="1"/>
  <c r="B114" i="20" a="1"/>
  <c r="B114" i="20" s="1"/>
  <c r="A114" i="20" s="1"/>
  <c r="B115" i="20" a="1"/>
  <c r="B115" i="20" s="1"/>
  <c r="B116" i="20" a="1"/>
  <c r="B116" i="20" s="1"/>
  <c r="B117" i="20" a="1"/>
  <c r="B117" i="20" s="1"/>
  <c r="A117" i="20" s="1"/>
  <c r="B118" i="20" a="1"/>
  <c r="B118" i="20" s="1"/>
  <c r="A118" i="20" s="1"/>
  <c r="B119" i="20" a="1"/>
  <c r="B119" i="20" s="1"/>
  <c r="A119" i="20" s="1"/>
  <c r="B120" i="20" a="1"/>
  <c r="B120" i="20" s="1"/>
  <c r="A120" i="20" s="1"/>
  <c r="B121" i="20" a="1"/>
  <c r="B121" i="20" s="1"/>
  <c r="A121" i="20" s="1"/>
  <c r="B122" i="20" a="1"/>
  <c r="B122" i="20" s="1"/>
  <c r="A122" i="20" s="1"/>
  <c r="B123" i="20" a="1"/>
  <c r="B123" i="20" s="1"/>
  <c r="B124" i="20" a="1"/>
  <c r="B124" i="20" s="1"/>
  <c r="A124" i="20" s="1"/>
  <c r="B125" i="20" a="1"/>
  <c r="B125" i="20" s="1"/>
  <c r="B126" i="20" a="1"/>
  <c r="B126" i="20" s="1"/>
  <c r="A126" i="20" s="1"/>
  <c r="B127" i="20" a="1"/>
  <c r="B127" i="20" s="1"/>
  <c r="A127" i="20" s="1"/>
  <c r="B128" i="20" a="1"/>
  <c r="B128" i="20" s="1"/>
  <c r="A128" i="20" s="1"/>
  <c r="B129" i="20" a="1"/>
  <c r="B129" i="20" s="1"/>
  <c r="A129" i="20" s="1"/>
  <c r="B130" i="20" a="1"/>
  <c r="B130" i="20" s="1"/>
  <c r="A130" i="20" s="1"/>
  <c r="B131" i="20" a="1"/>
  <c r="B131" i="20" s="1"/>
  <c r="B132" i="20" a="1"/>
  <c r="B132" i="20" s="1"/>
  <c r="A132" i="20" s="1"/>
  <c r="B133" i="20" a="1"/>
  <c r="B133" i="20" s="1"/>
  <c r="A133" i="20" s="1"/>
  <c r="B134" i="20" a="1"/>
  <c r="B134" i="20" s="1"/>
  <c r="A134" i="20" s="1"/>
  <c r="B135" i="20" a="1"/>
  <c r="B135" i="20" s="1"/>
  <c r="A135" i="20" s="1"/>
  <c r="B136" i="20" a="1"/>
  <c r="B136" i="20" s="1"/>
  <c r="A136" i="20" s="1"/>
  <c r="B137" i="20" a="1"/>
  <c r="B137" i="20" s="1"/>
  <c r="A137" i="20" s="1"/>
  <c r="B138" i="20" a="1"/>
  <c r="B138" i="20" s="1"/>
  <c r="A138" i="20" s="1"/>
  <c r="B139" i="20" a="1"/>
  <c r="B139" i="20" s="1"/>
  <c r="B140" i="20" a="1"/>
  <c r="B140" i="20" s="1"/>
  <c r="A140" i="20" s="1"/>
  <c r="B141" i="20" a="1"/>
  <c r="B141" i="20" s="1"/>
  <c r="A141" i="20" s="1"/>
  <c r="B142" i="20" a="1"/>
  <c r="B142" i="20" s="1"/>
  <c r="A142" i="20" s="1"/>
  <c r="B143" i="20" a="1"/>
  <c r="B143" i="20" s="1"/>
  <c r="A143" i="20" s="1"/>
  <c r="B144" i="20" a="1"/>
  <c r="B144" i="20" s="1"/>
  <c r="A144" i="20" s="1"/>
  <c r="B145" i="20" a="1"/>
  <c r="B145" i="20" s="1"/>
  <c r="A145" i="20" s="1"/>
  <c r="B146" i="20" a="1"/>
  <c r="B146" i="20" s="1"/>
  <c r="A146" i="20" s="1"/>
  <c r="B147" i="20" a="1"/>
  <c r="B147" i="20" s="1"/>
  <c r="B148" i="20" a="1"/>
  <c r="B148" i="20" s="1"/>
  <c r="A148" i="20" s="1"/>
  <c r="B149" i="20" a="1"/>
  <c r="B149" i="20" s="1"/>
  <c r="A149" i="20" s="1"/>
  <c r="B150" i="20" a="1"/>
  <c r="B150" i="20" s="1"/>
  <c r="A150" i="20" s="1"/>
  <c r="B151" i="20" a="1"/>
  <c r="B151" i="20" s="1"/>
  <c r="A151" i="20" s="1"/>
  <c r="B152" i="20" a="1"/>
  <c r="B152" i="20" s="1"/>
  <c r="A152" i="20" s="1"/>
  <c r="B153" i="20" a="1"/>
  <c r="B153" i="20" s="1"/>
  <c r="B154" i="20" a="1"/>
  <c r="B154" i="20" s="1"/>
  <c r="A154" i="20" s="1"/>
  <c r="B155" i="20" a="1"/>
  <c r="B155" i="20" s="1"/>
  <c r="A155" i="20" s="1"/>
  <c r="B156" i="20" a="1"/>
  <c r="B156" i="20" s="1"/>
  <c r="A156" i="20" s="1"/>
  <c r="B157" i="20" a="1"/>
  <c r="B157" i="20" s="1"/>
  <c r="A157" i="20" s="1"/>
  <c r="B158" i="20" a="1"/>
  <c r="B158" i="20" s="1"/>
  <c r="A158" i="20" s="1"/>
  <c r="B159" i="20" a="1"/>
  <c r="B159" i="20" s="1"/>
  <c r="A159" i="20" s="1"/>
  <c r="B160" i="20" a="1"/>
  <c r="B160" i="20" s="1"/>
  <c r="A160" i="20" s="1"/>
  <c r="B161" i="20" a="1"/>
  <c r="B161" i="20" s="1"/>
  <c r="A161" i="20" s="1"/>
  <c r="B162" i="20" a="1"/>
  <c r="B162" i="20" s="1"/>
  <c r="A162" i="20" s="1"/>
  <c r="B163" i="20" a="1"/>
  <c r="B163" i="20" s="1"/>
  <c r="A163" i="20" s="1"/>
  <c r="B164" i="20" a="1"/>
  <c r="B164" i="20" s="1"/>
  <c r="A164" i="20" s="1"/>
  <c r="B165" i="20" a="1"/>
  <c r="B165" i="20" s="1"/>
  <c r="A165" i="20" s="1"/>
  <c r="B166" i="20" a="1"/>
  <c r="B166" i="20" s="1"/>
  <c r="A166" i="20" s="1"/>
  <c r="B167" i="20" a="1"/>
  <c r="B167" i="20" s="1"/>
  <c r="A167" i="20" s="1"/>
  <c r="B168" i="20" a="1"/>
  <c r="B168" i="20" s="1"/>
  <c r="A168" i="20" s="1"/>
  <c r="B169" i="20" a="1"/>
  <c r="B169" i="20" s="1"/>
  <c r="A169" i="20" s="1"/>
  <c r="B170" i="20" a="1"/>
  <c r="B170" i="20" s="1"/>
  <c r="A170" i="20" s="1"/>
  <c r="B171" i="20" a="1"/>
  <c r="B171" i="20" s="1"/>
  <c r="B172" i="20" a="1"/>
  <c r="B172" i="20" s="1"/>
  <c r="A172" i="20" s="1"/>
  <c r="B173" i="20" a="1"/>
  <c r="B173" i="20" s="1"/>
  <c r="B174" i="20" a="1"/>
  <c r="B174" i="20" s="1"/>
  <c r="A174" i="20" s="1"/>
  <c r="B175" i="20" a="1"/>
  <c r="B175" i="20" s="1"/>
  <c r="A175" i="20" s="1"/>
  <c r="B176" i="20" a="1"/>
  <c r="B176" i="20" s="1"/>
  <c r="A176" i="20" s="1"/>
  <c r="B177" i="20" a="1"/>
  <c r="B177" i="20" s="1"/>
  <c r="A177" i="20" s="1"/>
  <c r="B178" i="20" a="1"/>
  <c r="B178" i="20" s="1"/>
  <c r="A178" i="20" s="1"/>
  <c r="B179" i="20" a="1"/>
  <c r="B179" i="20" s="1"/>
  <c r="A179" i="20" s="1"/>
  <c r="B180" i="20" a="1"/>
  <c r="B180" i="20" s="1"/>
  <c r="A180" i="20" s="1"/>
  <c r="B181" i="20" a="1"/>
  <c r="B181" i="20" s="1"/>
  <c r="A181" i="20" s="1"/>
  <c r="B182" i="20" a="1"/>
  <c r="B182" i="20" s="1"/>
  <c r="A182" i="20" s="1"/>
  <c r="B183" i="20" a="1"/>
  <c r="B183" i="20" s="1"/>
  <c r="A183" i="20" s="1"/>
  <c r="B184" i="20" a="1"/>
  <c r="B184" i="20" s="1"/>
  <c r="A184" i="20" s="1"/>
  <c r="B185" i="20" a="1"/>
  <c r="B185" i="20" s="1"/>
  <c r="A185" i="20" s="1"/>
  <c r="B186" i="20" a="1"/>
  <c r="B186" i="20" s="1"/>
  <c r="A186" i="20" s="1"/>
  <c r="B187" i="20" a="1"/>
  <c r="B187" i="20" s="1"/>
  <c r="A187" i="20" s="1"/>
  <c r="B188" i="20" a="1"/>
  <c r="B188" i="20" s="1"/>
  <c r="A188" i="20" s="1"/>
  <c r="B189" i="20" a="1"/>
  <c r="B189" i="20" s="1"/>
  <c r="A189" i="20" s="1"/>
  <c r="B190" i="20" a="1"/>
  <c r="B190" i="20" s="1"/>
  <c r="A190" i="20" s="1"/>
  <c r="B191" i="20" a="1"/>
  <c r="B191" i="20" s="1"/>
  <c r="A191" i="20" s="1"/>
  <c r="B192" i="20" a="1"/>
  <c r="B192" i="20" s="1"/>
  <c r="A192" i="20" s="1"/>
  <c r="B193" i="20" a="1"/>
  <c r="B193" i="20" s="1"/>
  <c r="A193" i="20" s="1"/>
  <c r="B194" i="20" a="1"/>
  <c r="B194" i="20" s="1"/>
  <c r="A194" i="20" s="1"/>
  <c r="B195" i="20" a="1"/>
  <c r="B195" i="20" s="1"/>
  <c r="A195" i="20" s="1"/>
  <c r="B196" i="20" a="1"/>
  <c r="B196" i="20" s="1"/>
  <c r="A196" i="20" s="1"/>
  <c r="B197" i="20" a="1"/>
  <c r="B197" i="20" s="1"/>
  <c r="A197" i="20" s="1"/>
  <c r="B198" i="20" a="1"/>
  <c r="B198" i="20" s="1"/>
  <c r="A198" i="20" s="1"/>
  <c r="B199" i="20" a="1"/>
  <c r="B199" i="20" s="1"/>
  <c r="A199" i="20" s="1"/>
  <c r="B200" i="20" a="1"/>
  <c r="B200" i="20" s="1"/>
  <c r="A200" i="20" s="1"/>
  <c r="B201" i="20" a="1"/>
  <c r="B201" i="20" s="1"/>
  <c r="A201" i="20" s="1"/>
  <c r="B62" i="19" a="1"/>
  <c r="B62" i="19" s="1"/>
  <c r="A62" i="19" s="1"/>
  <c r="B63" i="19" a="1"/>
  <c r="B63" i="19" s="1"/>
  <c r="A63" i="19" s="1"/>
  <c r="B64" i="19" a="1"/>
  <c r="B64" i="19" s="1"/>
  <c r="A64" i="19" s="1"/>
  <c r="B65" i="19" a="1"/>
  <c r="B65" i="19" s="1"/>
  <c r="A65" i="19" s="1"/>
  <c r="B66" i="19" a="1"/>
  <c r="B66" i="19" s="1"/>
  <c r="A66" i="19" s="1"/>
  <c r="B67" i="19" a="1"/>
  <c r="B67" i="19" s="1"/>
  <c r="B68" i="19" a="1"/>
  <c r="B68" i="19" s="1"/>
  <c r="A68" i="19" s="1"/>
  <c r="B69" i="19" a="1"/>
  <c r="B69" i="19" s="1"/>
  <c r="B70" i="19" a="1"/>
  <c r="B70" i="19" s="1"/>
  <c r="A70" i="19" s="1"/>
  <c r="B71" i="19" a="1"/>
  <c r="B71" i="19" s="1"/>
  <c r="A71" i="19" s="1"/>
  <c r="B72" i="19" a="1"/>
  <c r="B72" i="19" s="1"/>
  <c r="A72" i="19" s="1"/>
  <c r="B73" i="19" a="1"/>
  <c r="B73" i="19" s="1"/>
  <c r="B74" i="19" a="1"/>
  <c r="B74" i="19" s="1"/>
  <c r="A74" i="19" s="1"/>
  <c r="B75" i="19" a="1"/>
  <c r="B75" i="19" s="1"/>
  <c r="A75" i="19" s="1"/>
  <c r="B76" i="19" a="1"/>
  <c r="B76" i="19" s="1"/>
  <c r="A76" i="19" s="1"/>
  <c r="B77" i="19" a="1"/>
  <c r="B77" i="19" s="1"/>
  <c r="A77" i="19" s="1"/>
  <c r="B78" i="19" a="1"/>
  <c r="B78" i="19" s="1"/>
  <c r="A78" i="19" s="1"/>
  <c r="B79" i="19" a="1"/>
  <c r="B79" i="19" s="1"/>
  <c r="F79" i="19" s="1" a="1"/>
  <c r="F79" i="19" s="1"/>
  <c r="B80" i="19" a="1"/>
  <c r="B80" i="19" s="1"/>
  <c r="A80" i="19" s="1"/>
  <c r="B81" i="19" a="1"/>
  <c r="B81" i="19" s="1"/>
  <c r="A81" i="19" s="1"/>
  <c r="B82" i="19" a="1"/>
  <c r="B82" i="19" s="1"/>
  <c r="A82" i="19" s="1"/>
  <c r="B83" i="19" a="1"/>
  <c r="B83" i="19" s="1"/>
  <c r="C83" i="19" s="1" a="1"/>
  <c r="C83" i="19" s="1"/>
  <c r="B84" i="19" a="1"/>
  <c r="B84" i="19" s="1"/>
  <c r="A84" i="19" s="1"/>
  <c r="B85" i="19" a="1"/>
  <c r="B85" i="19" s="1"/>
  <c r="A85" i="19" s="1"/>
  <c r="B86" i="19" a="1"/>
  <c r="B86" i="19" s="1"/>
  <c r="A86" i="19" s="1"/>
  <c r="B87" i="19" a="1"/>
  <c r="B87" i="19" s="1"/>
  <c r="A87" i="19" s="1"/>
  <c r="B88" i="19" a="1"/>
  <c r="B88" i="19" s="1"/>
  <c r="A88" i="19" s="1"/>
  <c r="B89" i="19" a="1"/>
  <c r="B89" i="19" s="1"/>
  <c r="A89" i="19" s="1"/>
  <c r="B90" i="19" a="1"/>
  <c r="B90" i="19" s="1"/>
  <c r="A90" i="19" s="1"/>
  <c r="B91" i="19" a="1"/>
  <c r="B91" i="19" s="1"/>
  <c r="F91" i="19" s="1" a="1"/>
  <c r="F91" i="19" s="1"/>
  <c r="B92" i="19" a="1"/>
  <c r="B92" i="19" s="1"/>
  <c r="A92" i="19" s="1"/>
  <c r="B93" i="19" a="1"/>
  <c r="B93" i="19" s="1"/>
  <c r="A93" i="19" s="1"/>
  <c r="B94" i="19" a="1"/>
  <c r="B94" i="19" s="1"/>
  <c r="A94" i="19" s="1"/>
  <c r="B95" i="19" a="1"/>
  <c r="B95" i="19" s="1"/>
  <c r="A95" i="19" s="1"/>
  <c r="B96" i="19" a="1"/>
  <c r="B96" i="19" s="1"/>
  <c r="A96" i="19" s="1"/>
  <c r="B97" i="19" a="1"/>
  <c r="B97" i="19" s="1"/>
  <c r="A97" i="19" s="1"/>
  <c r="B98" i="19" a="1"/>
  <c r="B98" i="19" s="1"/>
  <c r="A98" i="19" s="1"/>
  <c r="B99" i="19" a="1"/>
  <c r="B99" i="19" s="1"/>
  <c r="B100" i="19" a="1"/>
  <c r="B100" i="19" s="1"/>
  <c r="A100" i="19" s="1"/>
  <c r="B101" i="19" a="1"/>
  <c r="B101" i="19" s="1"/>
  <c r="A101" i="19" s="1"/>
  <c r="B102" i="19" a="1"/>
  <c r="B102" i="19" s="1"/>
  <c r="A102" i="19" s="1"/>
  <c r="B103" i="19" a="1"/>
  <c r="B103" i="19" s="1"/>
  <c r="A103" i="19" s="1"/>
  <c r="B104" i="19" a="1"/>
  <c r="B104" i="19" s="1"/>
  <c r="A104" i="19" s="1"/>
  <c r="B105" i="19" a="1"/>
  <c r="B105" i="19" s="1"/>
  <c r="A105" i="19" s="1"/>
  <c r="B106" i="19" a="1"/>
  <c r="B106" i="19" s="1"/>
  <c r="A106" i="19" s="1"/>
  <c r="B107" i="19" a="1"/>
  <c r="B107" i="19" s="1"/>
  <c r="A107" i="19" s="1"/>
  <c r="B108" i="19" a="1"/>
  <c r="B108" i="19" s="1"/>
  <c r="A108" i="19" s="1"/>
  <c r="B109" i="19" a="1"/>
  <c r="B109" i="19" s="1"/>
  <c r="A109" i="19" s="1"/>
  <c r="B110" i="19" a="1"/>
  <c r="B110" i="19" s="1"/>
  <c r="A110" i="19" s="1"/>
  <c r="B111" i="19" a="1"/>
  <c r="B111" i="19" s="1"/>
  <c r="A111" i="19" s="1"/>
  <c r="B112" i="19" a="1"/>
  <c r="B112" i="19" s="1"/>
  <c r="A112" i="19" s="1"/>
  <c r="B113" i="19" a="1"/>
  <c r="B113" i="19" s="1"/>
  <c r="A113" i="19" s="1"/>
  <c r="B114" i="19" a="1"/>
  <c r="B114" i="19" s="1"/>
  <c r="B115" i="19" a="1"/>
  <c r="B115" i="19" s="1"/>
  <c r="A115" i="19" s="1"/>
  <c r="B116" i="19" a="1"/>
  <c r="B116" i="19" s="1"/>
  <c r="A116" i="19" s="1"/>
  <c r="B117" i="19" a="1"/>
  <c r="B117" i="19" s="1"/>
  <c r="A117" i="19" s="1"/>
  <c r="B118" i="19" a="1"/>
  <c r="B118" i="19" s="1"/>
  <c r="A118" i="19" s="1"/>
  <c r="B119" i="19" a="1"/>
  <c r="B119" i="19" s="1"/>
  <c r="A119" i="19" s="1"/>
  <c r="B120" i="19" a="1"/>
  <c r="B120" i="19" s="1"/>
  <c r="A120" i="19" s="1"/>
  <c r="B121" i="19" a="1"/>
  <c r="B121" i="19" s="1"/>
  <c r="A121" i="19" s="1"/>
  <c r="B122" i="19" a="1"/>
  <c r="B122" i="19" s="1"/>
  <c r="A122" i="19" s="1"/>
  <c r="B123" i="19" a="1"/>
  <c r="B123" i="19" s="1"/>
  <c r="B124" i="19" a="1"/>
  <c r="B124" i="19" s="1"/>
  <c r="A124" i="19" s="1"/>
  <c r="B125" i="19" a="1"/>
  <c r="B125" i="19" s="1"/>
  <c r="A125" i="19" s="1"/>
  <c r="B126" i="19" a="1"/>
  <c r="B126" i="19" s="1"/>
  <c r="A126" i="19" s="1"/>
  <c r="B127" i="19" a="1"/>
  <c r="B127" i="19" s="1"/>
  <c r="A127" i="19" s="1"/>
  <c r="B128" i="19" a="1"/>
  <c r="B128" i="19" s="1"/>
  <c r="A128" i="19" s="1"/>
  <c r="B129" i="19" a="1"/>
  <c r="B129" i="19" s="1"/>
  <c r="A129" i="19" s="1"/>
  <c r="B130" i="19" a="1"/>
  <c r="B130" i="19" s="1"/>
  <c r="A130" i="19" s="1"/>
  <c r="B131" i="19" a="1"/>
  <c r="B131" i="19" s="1"/>
  <c r="A131" i="19" s="1"/>
  <c r="B132" i="19" a="1"/>
  <c r="B132" i="19" s="1"/>
  <c r="A132" i="19" s="1"/>
  <c r="B133" i="19" a="1"/>
  <c r="B133" i="19" s="1"/>
  <c r="B134" i="19" a="1"/>
  <c r="B134" i="19" s="1"/>
  <c r="A134" i="19" s="1"/>
  <c r="B135" i="19" a="1"/>
  <c r="B135" i="19" s="1"/>
  <c r="A135" i="19" s="1"/>
  <c r="B136" i="19" a="1"/>
  <c r="B136" i="19" s="1"/>
  <c r="A136" i="19" s="1"/>
  <c r="B137" i="19" a="1"/>
  <c r="B137" i="19" s="1"/>
  <c r="A137" i="19" s="1"/>
  <c r="B138" i="19" a="1"/>
  <c r="B138" i="19" s="1"/>
  <c r="A138" i="19" s="1"/>
  <c r="B139" i="19" a="1"/>
  <c r="B139" i="19" s="1"/>
  <c r="A139" i="19" s="1"/>
  <c r="B140" i="19" a="1"/>
  <c r="B140" i="19" s="1"/>
  <c r="A140" i="19" s="1"/>
  <c r="B141" i="19" a="1"/>
  <c r="B141" i="19" s="1"/>
  <c r="A141" i="19" s="1"/>
  <c r="B142" i="19" a="1"/>
  <c r="B142" i="19" s="1"/>
  <c r="A142" i="19" s="1"/>
  <c r="B143" i="19" a="1"/>
  <c r="B143" i="19" s="1"/>
  <c r="A143" i="19" s="1"/>
  <c r="B144" i="19" a="1"/>
  <c r="B144" i="19" s="1"/>
  <c r="A144" i="19" s="1"/>
  <c r="B145" i="19" a="1"/>
  <c r="B145" i="19" s="1"/>
  <c r="A145" i="19" s="1"/>
  <c r="B146" i="19" a="1"/>
  <c r="B146" i="19" s="1"/>
  <c r="A146" i="19" s="1"/>
  <c r="B147" i="19" a="1"/>
  <c r="B147" i="19" s="1"/>
  <c r="B148" i="19" a="1"/>
  <c r="B148" i="19" s="1"/>
  <c r="A148" i="19" s="1"/>
  <c r="B149" i="19" a="1"/>
  <c r="B149" i="19" s="1"/>
  <c r="A149" i="19" s="1"/>
  <c r="B150" i="19" a="1"/>
  <c r="B150" i="19" s="1"/>
  <c r="A150" i="19" s="1"/>
  <c r="B151" i="19" a="1"/>
  <c r="B151" i="19" s="1"/>
  <c r="A151" i="19" s="1"/>
  <c r="B152" i="19" a="1"/>
  <c r="B152" i="19" s="1"/>
  <c r="A152" i="19" s="1"/>
  <c r="B153" i="19" a="1"/>
  <c r="B153" i="19" s="1"/>
  <c r="A153" i="19" s="1"/>
  <c r="B154" i="19" a="1"/>
  <c r="B154" i="19" s="1"/>
  <c r="A154" i="19" s="1"/>
  <c r="B155" i="19" a="1"/>
  <c r="B155" i="19" s="1"/>
  <c r="A155" i="19" s="1"/>
  <c r="B156" i="19" a="1"/>
  <c r="B156" i="19" s="1"/>
  <c r="A156" i="19" s="1"/>
  <c r="B157" i="19" a="1"/>
  <c r="B157" i="19" s="1"/>
  <c r="A157" i="19" s="1"/>
  <c r="B158" i="19" a="1"/>
  <c r="B158" i="19" s="1"/>
  <c r="A158" i="19" s="1"/>
  <c r="B159" i="19" a="1"/>
  <c r="B159" i="19" s="1"/>
  <c r="A159" i="19" s="1"/>
  <c r="B160" i="19" a="1"/>
  <c r="B160" i="19" s="1"/>
  <c r="F160" i="19" s="1" a="1"/>
  <c r="F160" i="19" s="1"/>
  <c r="B161" i="19" a="1"/>
  <c r="B161" i="19" s="1"/>
  <c r="A161" i="19" s="1"/>
  <c r="B162" i="19" a="1"/>
  <c r="B162" i="19" s="1"/>
  <c r="A162" i="19" s="1"/>
  <c r="B163" i="19" a="1"/>
  <c r="B163" i="19" s="1"/>
  <c r="B164" i="19" a="1"/>
  <c r="B164" i="19" s="1"/>
  <c r="A164" i="19" s="1"/>
  <c r="B165" i="19" a="1"/>
  <c r="B165" i="19" s="1"/>
  <c r="A165" i="19" s="1"/>
  <c r="B166" i="19" a="1"/>
  <c r="B166" i="19" s="1"/>
  <c r="A166" i="19" s="1"/>
  <c r="B167" i="19" a="1"/>
  <c r="B167" i="19" s="1"/>
  <c r="A167" i="19" s="1"/>
  <c r="B168" i="19" a="1"/>
  <c r="B168" i="19" s="1"/>
  <c r="A168" i="19" s="1"/>
  <c r="B169" i="19" a="1"/>
  <c r="B169" i="19" s="1"/>
  <c r="A169" i="19" s="1"/>
  <c r="B170" i="19" a="1"/>
  <c r="B170" i="19" s="1"/>
  <c r="A170" i="19" s="1"/>
  <c r="B171" i="19" a="1"/>
  <c r="B171" i="19" s="1"/>
  <c r="B172" i="19" a="1"/>
  <c r="B172" i="19" s="1"/>
  <c r="A172" i="19" s="1"/>
  <c r="B173" i="19" a="1"/>
  <c r="B173" i="19" s="1"/>
  <c r="A173" i="19" s="1"/>
  <c r="B174" i="19" a="1"/>
  <c r="B174" i="19" s="1"/>
  <c r="B175" i="19" a="1"/>
  <c r="B175" i="19" s="1"/>
  <c r="A175" i="19" s="1"/>
  <c r="B176" i="19" a="1"/>
  <c r="B176" i="19" s="1"/>
  <c r="A176" i="19" s="1"/>
  <c r="B177" i="19" a="1"/>
  <c r="B177" i="19" s="1"/>
  <c r="A177" i="19" s="1"/>
  <c r="B178" i="19" a="1"/>
  <c r="B178" i="19" s="1"/>
  <c r="A178" i="19" s="1"/>
  <c r="B179" i="19" a="1"/>
  <c r="B179" i="19" s="1"/>
  <c r="A179" i="19" s="1"/>
  <c r="B180" i="19" a="1"/>
  <c r="B180" i="19" s="1"/>
  <c r="A180" i="19" s="1"/>
  <c r="B181" i="19" a="1"/>
  <c r="B181" i="19" s="1"/>
  <c r="A181" i="19" s="1"/>
  <c r="B182" i="19" a="1"/>
  <c r="B182" i="19" s="1"/>
  <c r="A182" i="19" s="1"/>
  <c r="B183" i="19" a="1"/>
  <c r="B183" i="19" s="1"/>
  <c r="A183" i="19" s="1"/>
  <c r="B184" i="19" a="1"/>
  <c r="B184" i="19" s="1"/>
  <c r="A184" i="19" s="1"/>
  <c r="B185" i="19" a="1"/>
  <c r="B185" i="19" s="1"/>
  <c r="A185" i="19" s="1"/>
  <c r="B186" i="19" a="1"/>
  <c r="B186" i="19" s="1"/>
  <c r="A186" i="19" s="1"/>
  <c r="B187" i="19" a="1"/>
  <c r="B187" i="19" s="1"/>
  <c r="A187" i="19" s="1"/>
  <c r="B188" i="19" a="1"/>
  <c r="B188" i="19" s="1"/>
  <c r="B189" i="19" a="1"/>
  <c r="B189" i="19" s="1"/>
  <c r="A189" i="19" s="1"/>
  <c r="B190" i="19" a="1"/>
  <c r="B190" i="19" s="1"/>
  <c r="B191" i="19" a="1"/>
  <c r="B191" i="19" s="1"/>
  <c r="A191" i="19" s="1"/>
  <c r="B192" i="19" a="1"/>
  <c r="B192" i="19" s="1"/>
  <c r="A192" i="19" s="1"/>
  <c r="B193" i="19" a="1"/>
  <c r="B193" i="19" s="1"/>
  <c r="A193" i="19" s="1"/>
  <c r="B194" i="19" a="1"/>
  <c r="B194" i="19" s="1"/>
  <c r="A194" i="19" s="1"/>
  <c r="B195" i="19" a="1"/>
  <c r="B195" i="19" s="1"/>
  <c r="A195" i="19" s="1"/>
  <c r="B196" i="19" a="1"/>
  <c r="B196" i="19" s="1"/>
  <c r="A196" i="19" s="1"/>
  <c r="B197" i="19" a="1"/>
  <c r="B197" i="19" s="1"/>
  <c r="A197" i="19" s="1"/>
  <c r="B198" i="19" a="1"/>
  <c r="B198" i="19" s="1"/>
  <c r="A198" i="19" s="1"/>
  <c r="B199" i="19" a="1"/>
  <c r="B199" i="19" s="1"/>
  <c r="A199" i="19" s="1"/>
  <c r="B200" i="19" a="1"/>
  <c r="B200" i="19" s="1"/>
  <c r="A200" i="19" s="1"/>
  <c r="B201" i="19" a="1"/>
  <c r="B201" i="19" s="1"/>
  <c r="A201" i="19" s="1"/>
  <c r="B62" i="18" a="1"/>
  <c r="B62" i="18" s="1"/>
  <c r="A62" i="18" s="1"/>
  <c r="B63" i="18" a="1"/>
  <c r="B63" i="18" s="1"/>
  <c r="E63" i="18" s="1"/>
  <c r="B64" i="18" a="1"/>
  <c r="B64" i="18" s="1"/>
  <c r="A64" i="18" s="1"/>
  <c r="B65" i="18" a="1"/>
  <c r="B65" i="18" s="1"/>
  <c r="D65" i="18" s="1"/>
  <c r="B66" i="18" a="1"/>
  <c r="B66" i="18" s="1"/>
  <c r="A66" i="18" s="1"/>
  <c r="B67" i="18" a="1"/>
  <c r="B67" i="18" s="1"/>
  <c r="A67" i="18" s="1"/>
  <c r="B68" i="18" a="1"/>
  <c r="B68" i="18" s="1"/>
  <c r="A68" i="18" s="1"/>
  <c r="B69" i="18" a="1"/>
  <c r="B69" i="18" s="1"/>
  <c r="A69" i="18" s="1"/>
  <c r="B70" i="18" a="1"/>
  <c r="B70" i="18" s="1"/>
  <c r="A70" i="18" s="1"/>
  <c r="B71" i="18" a="1"/>
  <c r="B71" i="18" s="1"/>
  <c r="A71" i="18" s="1"/>
  <c r="B72" i="18" a="1"/>
  <c r="B72" i="18" s="1"/>
  <c r="A72" i="18" s="1"/>
  <c r="B73" i="18" a="1"/>
  <c r="B73" i="18" s="1"/>
  <c r="A73" i="18" s="1"/>
  <c r="B74" i="18" a="1"/>
  <c r="B74" i="18" s="1"/>
  <c r="A74" i="18" s="1"/>
  <c r="B75" i="18" a="1"/>
  <c r="B75" i="18" s="1"/>
  <c r="A75" i="18" s="1"/>
  <c r="B76" i="18" a="1"/>
  <c r="B76" i="18" s="1"/>
  <c r="A76" i="18" s="1"/>
  <c r="B77" i="18" a="1"/>
  <c r="B77" i="18" s="1"/>
  <c r="A77" i="18" s="1"/>
  <c r="B78" i="18" a="1"/>
  <c r="B78" i="18" s="1"/>
  <c r="A78" i="18" s="1"/>
  <c r="B79" i="18" a="1"/>
  <c r="B79" i="18" s="1"/>
  <c r="C79" i="18" s="1" a="1"/>
  <c r="C79" i="18" s="1"/>
  <c r="B80" i="18" a="1"/>
  <c r="B80" i="18" s="1"/>
  <c r="A80" i="18" s="1"/>
  <c r="B81" i="18" a="1"/>
  <c r="B81" i="18" s="1"/>
  <c r="A81" i="18" s="1"/>
  <c r="B82" i="18" a="1"/>
  <c r="B82" i="18" s="1"/>
  <c r="A82" i="18" s="1"/>
  <c r="B83" i="18" a="1"/>
  <c r="B83" i="18" s="1"/>
  <c r="A83" i="18" s="1"/>
  <c r="B84" i="18" a="1"/>
  <c r="B84" i="18" s="1"/>
  <c r="A84" i="18" s="1"/>
  <c r="B85" i="18" a="1"/>
  <c r="B85" i="18" s="1"/>
  <c r="A85" i="18" s="1"/>
  <c r="B86" i="18" a="1"/>
  <c r="B86" i="18" s="1"/>
  <c r="A86" i="18" s="1"/>
  <c r="B87" i="18" a="1"/>
  <c r="B87" i="18" s="1"/>
  <c r="C87" i="18" s="1" a="1"/>
  <c r="C87" i="18" s="1"/>
  <c r="B88" i="18" a="1"/>
  <c r="B88" i="18" s="1"/>
  <c r="A88" i="18" s="1"/>
  <c r="B89" i="18" a="1"/>
  <c r="B89" i="18" s="1"/>
  <c r="A89" i="18" s="1"/>
  <c r="B90" i="18" a="1"/>
  <c r="B90" i="18" s="1"/>
  <c r="A90" i="18" s="1"/>
  <c r="B91" i="18" a="1"/>
  <c r="B91" i="18" s="1"/>
  <c r="C91" i="18" s="1" a="1"/>
  <c r="C91" i="18" s="1"/>
  <c r="B92" i="18" a="1"/>
  <c r="B92" i="18" s="1"/>
  <c r="A92" i="18" s="1"/>
  <c r="B93" i="18" a="1"/>
  <c r="B93" i="18" s="1"/>
  <c r="A93" i="18" s="1"/>
  <c r="B94" i="18" a="1"/>
  <c r="B94" i="18" s="1"/>
  <c r="A94" i="18" s="1"/>
  <c r="B95" i="18" a="1"/>
  <c r="B95" i="18" s="1"/>
  <c r="A95" i="18" s="1"/>
  <c r="B96" i="18" a="1"/>
  <c r="B96" i="18" s="1"/>
  <c r="A96" i="18" s="1"/>
  <c r="B97" i="18" a="1"/>
  <c r="B97" i="18" s="1"/>
  <c r="A97" i="18" s="1"/>
  <c r="B98" i="18" a="1"/>
  <c r="B98" i="18" s="1"/>
  <c r="A98" i="18" s="1"/>
  <c r="B99" i="18" a="1"/>
  <c r="B99" i="18" s="1"/>
  <c r="A99" i="18" s="1"/>
  <c r="B100" i="18" a="1"/>
  <c r="B100" i="18" s="1"/>
  <c r="A100" i="18" s="1"/>
  <c r="B101" i="18" a="1"/>
  <c r="B101" i="18" s="1"/>
  <c r="A101" i="18" s="1"/>
  <c r="B102" i="18" a="1"/>
  <c r="B102" i="18" s="1"/>
  <c r="A102" i="18" s="1"/>
  <c r="B103" i="18" a="1"/>
  <c r="B103" i="18" s="1"/>
  <c r="D103" i="18" s="1"/>
  <c r="B104" i="18" a="1"/>
  <c r="B104" i="18" s="1"/>
  <c r="A104" i="18" s="1"/>
  <c r="B105" i="18" a="1"/>
  <c r="B105" i="18" s="1"/>
  <c r="A105" i="18" s="1"/>
  <c r="B106" i="18" a="1"/>
  <c r="B106" i="18" s="1"/>
  <c r="A106" i="18" s="1"/>
  <c r="B107" i="18" a="1"/>
  <c r="B107" i="18" s="1"/>
  <c r="E107" i="18" s="1"/>
  <c r="B108" i="18" a="1"/>
  <c r="B108" i="18" s="1"/>
  <c r="A108" i="18" s="1"/>
  <c r="B109" i="18" a="1"/>
  <c r="B109" i="18" s="1"/>
  <c r="A109" i="18" s="1"/>
  <c r="B110" i="18" a="1"/>
  <c r="B110" i="18" s="1"/>
  <c r="A110" i="18" s="1"/>
  <c r="B111" i="18" a="1"/>
  <c r="B111" i="18" s="1"/>
  <c r="A111" i="18" s="1"/>
  <c r="B112" i="18" a="1"/>
  <c r="B112" i="18" s="1"/>
  <c r="A112" i="18" s="1"/>
  <c r="B113" i="18" a="1"/>
  <c r="B113" i="18" s="1"/>
  <c r="A113" i="18" s="1"/>
  <c r="B114" i="18" a="1"/>
  <c r="B114" i="18" s="1"/>
  <c r="A114" i="18" s="1"/>
  <c r="B115" i="18" a="1"/>
  <c r="B115" i="18" s="1"/>
  <c r="F115" i="18" s="1" a="1"/>
  <c r="F115" i="18" s="1"/>
  <c r="B116" i="18" a="1"/>
  <c r="B116" i="18" s="1"/>
  <c r="A116" i="18" s="1"/>
  <c r="B117" i="18" a="1"/>
  <c r="B117" i="18" s="1"/>
  <c r="A117" i="18" s="1"/>
  <c r="B118" i="18" a="1"/>
  <c r="B118" i="18" s="1"/>
  <c r="A118" i="18" s="1"/>
  <c r="B119" i="18" a="1"/>
  <c r="B119" i="18" s="1"/>
  <c r="A119" i="18" s="1"/>
  <c r="B120" i="18" a="1"/>
  <c r="B120" i="18" s="1"/>
  <c r="A120" i="18" s="1"/>
  <c r="B121" i="18" a="1"/>
  <c r="B121" i="18" s="1"/>
  <c r="A121" i="18" s="1"/>
  <c r="B122" i="18" a="1"/>
  <c r="B122" i="18" s="1"/>
  <c r="A122" i="18" s="1"/>
  <c r="B123" i="18" a="1"/>
  <c r="B123" i="18" s="1"/>
  <c r="A123" i="18" s="1"/>
  <c r="B124" i="18" a="1"/>
  <c r="B124" i="18" s="1"/>
  <c r="A124" i="18" s="1"/>
  <c r="B125" i="18" a="1"/>
  <c r="B125" i="18" s="1"/>
  <c r="A125" i="18" s="1"/>
  <c r="B126" i="18" a="1"/>
  <c r="B126" i="18" s="1"/>
  <c r="A126" i="18" s="1"/>
  <c r="B127" i="18" a="1"/>
  <c r="B127" i="18" s="1"/>
  <c r="A127" i="18" s="1"/>
  <c r="B128" i="18" a="1"/>
  <c r="B128" i="18" s="1"/>
  <c r="A128" i="18" s="1"/>
  <c r="B129" i="18" a="1"/>
  <c r="B129" i="18" s="1"/>
  <c r="A129" i="18" s="1"/>
  <c r="B130" i="18" a="1"/>
  <c r="B130" i="18" s="1"/>
  <c r="A130" i="18" s="1"/>
  <c r="B131" i="18" a="1"/>
  <c r="B131" i="18" s="1"/>
  <c r="A131" i="18" s="1"/>
  <c r="B132" i="18" a="1"/>
  <c r="B132" i="18" s="1"/>
  <c r="A132" i="18" s="1"/>
  <c r="B133" i="18" a="1"/>
  <c r="B133" i="18" s="1"/>
  <c r="A133" i="18" s="1"/>
  <c r="B134" i="18" a="1"/>
  <c r="B134" i="18" s="1"/>
  <c r="A134" i="18" s="1"/>
  <c r="B135" i="18" a="1"/>
  <c r="B135" i="18" s="1"/>
  <c r="A135" i="18" s="1"/>
  <c r="B136" i="18" a="1"/>
  <c r="B136" i="18" s="1"/>
  <c r="A136" i="18" s="1"/>
  <c r="B137" i="18" a="1"/>
  <c r="B137" i="18" s="1"/>
  <c r="A137" i="18" s="1"/>
  <c r="B138" i="18" a="1"/>
  <c r="B138" i="18" s="1"/>
  <c r="A138" i="18" s="1"/>
  <c r="B139" i="18" a="1"/>
  <c r="B139" i="18" s="1"/>
  <c r="F139" i="18" s="1" a="1"/>
  <c r="F139" i="18" s="1"/>
  <c r="B140" i="18" a="1"/>
  <c r="B140" i="18" s="1"/>
  <c r="A140" i="18" s="1"/>
  <c r="B141" i="18" a="1"/>
  <c r="B141" i="18" s="1"/>
  <c r="A141" i="18" s="1"/>
  <c r="B142" i="18" a="1"/>
  <c r="B142" i="18" s="1"/>
  <c r="A142" i="18" s="1"/>
  <c r="B143" i="18" a="1"/>
  <c r="B143" i="18" s="1"/>
  <c r="A143" i="18" s="1"/>
  <c r="B144" i="18" a="1"/>
  <c r="B144" i="18" s="1"/>
  <c r="A144" i="18" s="1"/>
  <c r="B145" i="18" a="1"/>
  <c r="B145" i="18" s="1"/>
  <c r="A145" i="18" s="1"/>
  <c r="B146" i="18" a="1"/>
  <c r="B146" i="18" s="1"/>
  <c r="A146" i="18" s="1"/>
  <c r="B147" i="18" a="1"/>
  <c r="B147" i="18" s="1"/>
  <c r="B148" i="18" a="1"/>
  <c r="B148" i="18" s="1"/>
  <c r="A148" i="18" s="1"/>
  <c r="B149" i="18" a="1"/>
  <c r="B149" i="18" s="1"/>
  <c r="A149" i="18" s="1"/>
  <c r="B150" i="18" a="1"/>
  <c r="B150" i="18" s="1"/>
  <c r="A150" i="18" s="1"/>
  <c r="B151" i="18" a="1"/>
  <c r="B151" i="18" s="1"/>
  <c r="A151" i="18" s="1"/>
  <c r="B152" i="18" a="1"/>
  <c r="B152" i="18" s="1"/>
  <c r="A152" i="18" s="1"/>
  <c r="B153" i="18" a="1"/>
  <c r="B153" i="18" s="1"/>
  <c r="A153" i="18" s="1"/>
  <c r="B154" i="18" a="1"/>
  <c r="B154" i="18" s="1"/>
  <c r="A154" i="18" s="1"/>
  <c r="B155" i="18" a="1"/>
  <c r="B155" i="18" s="1"/>
  <c r="A155" i="18" s="1"/>
  <c r="B156" i="18" a="1"/>
  <c r="B156" i="18" s="1"/>
  <c r="B157" i="18" a="1"/>
  <c r="B157" i="18" s="1"/>
  <c r="A157" i="18" s="1"/>
  <c r="B158" i="18" a="1"/>
  <c r="B158" i="18" s="1"/>
  <c r="A158" i="18" s="1"/>
  <c r="B159" i="18" a="1"/>
  <c r="B159" i="18" s="1"/>
  <c r="A159" i="18" s="1"/>
  <c r="B160" i="18" a="1"/>
  <c r="B160" i="18" s="1"/>
  <c r="A160" i="18" s="1"/>
  <c r="B161" i="18" a="1"/>
  <c r="B161" i="18" s="1"/>
  <c r="A161" i="18" s="1"/>
  <c r="B162" i="18" a="1"/>
  <c r="B162" i="18" s="1"/>
  <c r="A162" i="18" s="1"/>
  <c r="B163" i="18" a="1"/>
  <c r="B163" i="18" s="1"/>
  <c r="A163" i="18" s="1"/>
  <c r="B164" i="18" a="1"/>
  <c r="B164" i="18" s="1"/>
  <c r="A164" i="18" s="1"/>
  <c r="B165" i="18" a="1"/>
  <c r="B165" i="18" s="1"/>
  <c r="A165" i="18" s="1"/>
  <c r="B166" i="18" a="1"/>
  <c r="B166" i="18" s="1"/>
  <c r="A166" i="18" s="1"/>
  <c r="B167" i="18" a="1"/>
  <c r="B167" i="18" s="1"/>
  <c r="D167" i="18" s="1"/>
  <c r="B168" i="18" a="1"/>
  <c r="B168" i="18" s="1"/>
  <c r="A168" i="18" s="1"/>
  <c r="B169" i="18" a="1"/>
  <c r="B169" i="18" s="1"/>
  <c r="A169" i="18" s="1"/>
  <c r="B170" i="18" a="1"/>
  <c r="B170" i="18" s="1"/>
  <c r="A170" i="18" s="1"/>
  <c r="B171" i="18" a="1"/>
  <c r="B171" i="18" s="1"/>
  <c r="A171" i="18" s="1"/>
  <c r="B172" i="18" a="1"/>
  <c r="B172" i="18" s="1"/>
  <c r="A172" i="18" s="1"/>
  <c r="B173" i="18" a="1"/>
  <c r="B173" i="18" s="1"/>
  <c r="A173" i="18" s="1"/>
  <c r="B174" i="18" a="1"/>
  <c r="B174" i="18" s="1"/>
  <c r="A174" i="18" s="1"/>
  <c r="B175" i="18" a="1"/>
  <c r="B175" i="18" s="1"/>
  <c r="A175" i="18" s="1"/>
  <c r="B176" i="18" a="1"/>
  <c r="B176" i="18" s="1"/>
  <c r="A176" i="18" s="1"/>
  <c r="B177" i="18" a="1"/>
  <c r="B177" i="18" s="1"/>
  <c r="A177" i="18" s="1"/>
  <c r="B178" i="18" a="1"/>
  <c r="B178" i="18" s="1"/>
  <c r="A178" i="18" s="1"/>
  <c r="B179" i="18" a="1"/>
  <c r="B179" i="18" s="1"/>
  <c r="A179" i="18" s="1"/>
  <c r="B180" i="18" a="1"/>
  <c r="B180" i="18" s="1"/>
  <c r="A180" i="18" s="1"/>
  <c r="B181" i="18" a="1"/>
  <c r="B181" i="18" s="1"/>
  <c r="A181" i="18" s="1"/>
  <c r="B182" i="18" a="1"/>
  <c r="B182" i="18" s="1"/>
  <c r="A182" i="18" s="1"/>
  <c r="B183" i="18" a="1"/>
  <c r="B183" i="18" s="1"/>
  <c r="A183" i="18" s="1"/>
  <c r="B184" i="18" a="1"/>
  <c r="B184" i="18" s="1"/>
  <c r="A184" i="18" s="1"/>
  <c r="B185" i="18" a="1"/>
  <c r="B185" i="18" s="1"/>
  <c r="A185" i="18" s="1"/>
  <c r="B186" i="18" a="1"/>
  <c r="B186" i="18" s="1"/>
  <c r="A186" i="18" s="1"/>
  <c r="B187" i="18" a="1"/>
  <c r="B187" i="18" s="1"/>
  <c r="A187" i="18" s="1"/>
  <c r="B188" i="18" a="1"/>
  <c r="B188" i="18" s="1"/>
  <c r="A188" i="18" s="1"/>
  <c r="B189" i="18" a="1"/>
  <c r="B189" i="18" s="1"/>
  <c r="A189" i="18" s="1"/>
  <c r="B190" i="18" a="1"/>
  <c r="B190" i="18" s="1"/>
  <c r="A190" i="18" s="1"/>
  <c r="B191" i="18" a="1"/>
  <c r="B191" i="18" s="1"/>
  <c r="A191" i="18" s="1"/>
  <c r="B192" i="18" a="1"/>
  <c r="B192" i="18" s="1"/>
  <c r="A192" i="18" s="1"/>
  <c r="B193" i="18" a="1"/>
  <c r="B193" i="18" s="1"/>
  <c r="A193" i="18" s="1"/>
  <c r="B194" i="18" a="1"/>
  <c r="B194" i="18" s="1"/>
  <c r="A194" i="18" s="1"/>
  <c r="B195" i="18" a="1"/>
  <c r="B195" i="18" s="1"/>
  <c r="B196" i="18" a="1"/>
  <c r="B196" i="18" s="1"/>
  <c r="A196" i="18" s="1"/>
  <c r="B197" i="18" a="1"/>
  <c r="B197" i="18" s="1"/>
  <c r="A197" i="18" s="1"/>
  <c r="B198" i="18" a="1"/>
  <c r="B198" i="18" s="1"/>
  <c r="A198" i="18" s="1"/>
  <c r="B199" i="18" a="1"/>
  <c r="B199" i="18" s="1"/>
  <c r="A199" i="18" s="1"/>
  <c r="B200" i="18" a="1"/>
  <c r="B200" i="18" s="1"/>
  <c r="A200" i="18" s="1"/>
  <c r="B201" i="18" a="1"/>
  <c r="B201" i="18" s="1"/>
  <c r="A201" i="18" s="1"/>
  <c r="B62" i="16" a="1"/>
  <c r="B62" i="16" s="1"/>
  <c r="A62" i="16" s="1"/>
  <c r="B63" i="16" a="1"/>
  <c r="B63" i="16" s="1"/>
  <c r="D63" i="16" s="1"/>
  <c r="B64" i="16" a="1"/>
  <c r="B64" i="16" s="1"/>
  <c r="A64" i="16" s="1"/>
  <c r="B65" i="16" a="1"/>
  <c r="B65" i="16" s="1"/>
  <c r="A65" i="16" s="1"/>
  <c r="B66" i="16" a="1"/>
  <c r="B66" i="16" s="1"/>
  <c r="A66" i="16" s="1"/>
  <c r="B67" i="16" a="1"/>
  <c r="B67" i="16" s="1"/>
  <c r="A67" i="16" s="1"/>
  <c r="B68" i="16" a="1"/>
  <c r="B68" i="16" s="1"/>
  <c r="A68" i="16" s="1"/>
  <c r="B69" i="16" a="1"/>
  <c r="B69" i="16" s="1"/>
  <c r="A69" i="16" s="1"/>
  <c r="B70" i="16" a="1"/>
  <c r="B70" i="16" s="1"/>
  <c r="A70" i="16" s="1"/>
  <c r="B71" i="16" a="1"/>
  <c r="B71" i="16" s="1"/>
  <c r="B72" i="16" a="1"/>
  <c r="B72" i="16" s="1"/>
  <c r="A72" i="16" s="1"/>
  <c r="B73" i="16" a="1"/>
  <c r="B73" i="16" s="1"/>
  <c r="A73" i="16" s="1"/>
  <c r="B74" i="16" a="1"/>
  <c r="B74" i="16" s="1"/>
  <c r="A74" i="16" s="1"/>
  <c r="B75" i="16" a="1"/>
  <c r="B75" i="16" s="1"/>
  <c r="A75" i="16" s="1"/>
  <c r="B76" i="16" a="1"/>
  <c r="B76" i="16" s="1"/>
  <c r="A76" i="16" s="1"/>
  <c r="B77" i="16" a="1"/>
  <c r="B77" i="16" s="1"/>
  <c r="A77" i="16" s="1"/>
  <c r="B78" i="16" a="1"/>
  <c r="B78" i="16" s="1"/>
  <c r="A78" i="16" s="1"/>
  <c r="B79" i="16" a="1"/>
  <c r="B79" i="16" s="1"/>
  <c r="A79" i="16" s="1"/>
  <c r="B80" i="16" a="1"/>
  <c r="B80" i="16" s="1"/>
  <c r="A80" i="16" s="1"/>
  <c r="B81" i="16" a="1"/>
  <c r="B81" i="16" s="1"/>
  <c r="A81" i="16" s="1"/>
  <c r="B82" i="16" a="1"/>
  <c r="B82" i="16" s="1"/>
  <c r="A82" i="16" s="1"/>
  <c r="B83" i="16" a="1"/>
  <c r="B83" i="16" s="1"/>
  <c r="A83" i="16" s="1"/>
  <c r="B84" i="16" a="1"/>
  <c r="B84" i="16" s="1"/>
  <c r="A84" i="16" s="1"/>
  <c r="B85" i="16" a="1"/>
  <c r="B85" i="16" s="1"/>
  <c r="A85" i="16" s="1"/>
  <c r="B86" i="16" a="1"/>
  <c r="B86" i="16" s="1"/>
  <c r="A86" i="16" s="1"/>
  <c r="B87" i="16" a="1"/>
  <c r="B87" i="16" s="1"/>
  <c r="A87" i="16" s="1"/>
  <c r="B88" i="16" a="1"/>
  <c r="B88" i="16" s="1"/>
  <c r="A88" i="16" s="1"/>
  <c r="B89" i="16" a="1"/>
  <c r="B89" i="16" s="1"/>
  <c r="A89" i="16" s="1"/>
  <c r="B90" i="16" a="1"/>
  <c r="B90" i="16" s="1"/>
  <c r="A90" i="16" s="1"/>
  <c r="B91" i="16" a="1"/>
  <c r="B91" i="16" s="1"/>
  <c r="A91" i="16" s="1"/>
  <c r="B92" i="16" a="1"/>
  <c r="B92" i="16" s="1"/>
  <c r="A92" i="16" s="1"/>
  <c r="B93" i="16" a="1"/>
  <c r="B93" i="16" s="1"/>
  <c r="A93" i="16" s="1"/>
  <c r="B94" i="16" a="1"/>
  <c r="B94" i="16" s="1"/>
  <c r="A94" i="16" s="1"/>
  <c r="B95" i="16" a="1"/>
  <c r="B95" i="16" s="1"/>
  <c r="D95" i="16" s="1"/>
  <c r="B96" i="16" a="1"/>
  <c r="B96" i="16" s="1"/>
  <c r="A96" i="16" s="1"/>
  <c r="B97" i="16" a="1"/>
  <c r="B97" i="16" s="1"/>
  <c r="A97" i="16" s="1"/>
  <c r="B98" i="16" a="1"/>
  <c r="B98" i="16" s="1"/>
  <c r="A98" i="16" s="1"/>
  <c r="B99" i="16" a="1"/>
  <c r="B99" i="16" s="1"/>
  <c r="A99" i="16" s="1"/>
  <c r="B100" i="16" a="1"/>
  <c r="B100" i="16" s="1"/>
  <c r="A100" i="16" s="1"/>
  <c r="B101" i="16" a="1"/>
  <c r="B101" i="16" s="1"/>
  <c r="A101" i="16" s="1"/>
  <c r="B102" i="16" a="1"/>
  <c r="B102" i="16" s="1"/>
  <c r="A102" i="16" s="1"/>
  <c r="B103" i="16" a="1"/>
  <c r="B103" i="16" s="1"/>
  <c r="D103" i="16" s="1"/>
  <c r="B104" i="16" a="1"/>
  <c r="B104" i="16" s="1"/>
  <c r="A104" i="16" s="1"/>
  <c r="B105" i="16" a="1"/>
  <c r="B105" i="16" s="1"/>
  <c r="A105" i="16" s="1"/>
  <c r="B106" i="16" a="1"/>
  <c r="B106" i="16" s="1"/>
  <c r="A106" i="16" s="1"/>
  <c r="B107" i="16" a="1"/>
  <c r="B107" i="16" s="1"/>
  <c r="E107" i="16" s="1"/>
  <c r="B108" i="16" a="1"/>
  <c r="B108" i="16" s="1"/>
  <c r="A108" i="16" s="1"/>
  <c r="B109" i="16" a="1"/>
  <c r="B109" i="16" s="1"/>
  <c r="A109" i="16" s="1"/>
  <c r="B110" i="16" a="1"/>
  <c r="B110" i="16" s="1"/>
  <c r="A110" i="16" s="1"/>
  <c r="B111" i="16" a="1"/>
  <c r="B111" i="16" s="1"/>
  <c r="D111" i="16" s="1"/>
  <c r="B112" i="16" a="1"/>
  <c r="B112" i="16" s="1"/>
  <c r="A112" i="16" s="1"/>
  <c r="B113" i="16" a="1"/>
  <c r="B113" i="16" s="1"/>
  <c r="A113" i="16" s="1"/>
  <c r="B114" i="16" a="1"/>
  <c r="B114" i="16" s="1"/>
  <c r="A114" i="16" s="1"/>
  <c r="B115" i="16" a="1"/>
  <c r="B115" i="16" s="1"/>
  <c r="A115" i="16" s="1"/>
  <c r="B116" i="16" a="1"/>
  <c r="B116" i="16" s="1"/>
  <c r="D116" i="16" s="1"/>
  <c r="B117" i="16" a="1"/>
  <c r="B117" i="16" s="1"/>
  <c r="A117" i="16" s="1"/>
  <c r="B118" i="16" a="1"/>
  <c r="B118" i="16" s="1"/>
  <c r="D118" i="16" s="1"/>
  <c r="B119" i="16" a="1"/>
  <c r="B119" i="16" s="1"/>
  <c r="D119" i="16" s="1"/>
  <c r="B120" i="16" a="1"/>
  <c r="B120" i="16" s="1"/>
  <c r="A120" i="16" s="1"/>
  <c r="B121" i="16" a="1"/>
  <c r="B121" i="16" s="1"/>
  <c r="A121" i="16" s="1"/>
  <c r="B122" i="16" a="1"/>
  <c r="B122" i="16" s="1"/>
  <c r="A122" i="16" s="1"/>
  <c r="B123" i="16" a="1"/>
  <c r="B123" i="16" s="1"/>
  <c r="A123" i="16" s="1"/>
  <c r="B124" i="16" a="1"/>
  <c r="B124" i="16" s="1"/>
  <c r="A124" i="16" s="1"/>
  <c r="B125" i="16" a="1"/>
  <c r="B125" i="16" s="1"/>
  <c r="A125" i="16" s="1"/>
  <c r="B126" i="16" a="1"/>
  <c r="B126" i="16" s="1"/>
  <c r="A126" i="16" s="1"/>
  <c r="B127" i="16" a="1"/>
  <c r="B127" i="16" s="1"/>
  <c r="D127" i="16" s="1"/>
  <c r="B128" i="16" a="1"/>
  <c r="B128" i="16" s="1"/>
  <c r="A128" i="16" s="1"/>
  <c r="B129" i="16" a="1"/>
  <c r="B129" i="16" s="1"/>
  <c r="A129" i="16" s="1"/>
  <c r="B130" i="16" a="1"/>
  <c r="B130" i="16" s="1"/>
  <c r="A130" i="16" s="1"/>
  <c r="B131" i="16" a="1"/>
  <c r="B131" i="16" s="1"/>
  <c r="A131" i="16" s="1"/>
  <c r="B132" i="16" a="1"/>
  <c r="B132" i="16" s="1"/>
  <c r="A132" i="16" s="1"/>
  <c r="B133" i="16" a="1"/>
  <c r="B133" i="16" s="1"/>
  <c r="A133" i="16" s="1"/>
  <c r="B134" i="16" a="1"/>
  <c r="B134" i="16" s="1"/>
  <c r="A134" i="16" s="1"/>
  <c r="B135" i="16" a="1"/>
  <c r="B135" i="16" s="1"/>
  <c r="D135" i="16" s="1"/>
  <c r="B136" i="16" a="1"/>
  <c r="B136" i="16" s="1"/>
  <c r="A136" i="16" s="1"/>
  <c r="B137" i="16" a="1"/>
  <c r="B137" i="16" s="1"/>
  <c r="A137" i="16" s="1"/>
  <c r="B138" i="16" a="1"/>
  <c r="B138" i="16" s="1"/>
  <c r="A138" i="16" s="1"/>
  <c r="B139" i="16" a="1"/>
  <c r="B139" i="16" s="1"/>
  <c r="A139" i="16" s="1"/>
  <c r="B140" i="16" a="1"/>
  <c r="B140" i="16" s="1"/>
  <c r="A140" i="16" s="1"/>
  <c r="B141" i="16" a="1"/>
  <c r="B141" i="16" s="1"/>
  <c r="A141" i="16" s="1"/>
  <c r="B142" i="16" a="1"/>
  <c r="B142" i="16" s="1"/>
  <c r="A142" i="16" s="1"/>
  <c r="B143" i="16" a="1"/>
  <c r="B143" i="16" s="1"/>
  <c r="D143" i="16" s="1"/>
  <c r="B144" i="16" a="1"/>
  <c r="B144" i="16" s="1"/>
  <c r="A144" i="16" s="1"/>
  <c r="B145" i="16" a="1"/>
  <c r="B145" i="16" s="1"/>
  <c r="A145" i="16" s="1"/>
  <c r="B146" i="16" a="1"/>
  <c r="B146" i="16" s="1"/>
  <c r="A146" i="16" s="1"/>
  <c r="B147" i="16" a="1"/>
  <c r="B147" i="16" s="1"/>
  <c r="A147" i="16" s="1"/>
  <c r="B148" i="16" a="1"/>
  <c r="B148" i="16" s="1"/>
  <c r="A148" i="16" s="1"/>
  <c r="B149" i="16" a="1"/>
  <c r="B149" i="16" s="1"/>
  <c r="A149" i="16" s="1"/>
  <c r="B150" i="16" a="1"/>
  <c r="B150" i="16" s="1"/>
  <c r="A150" i="16" s="1"/>
  <c r="B151" i="16" a="1"/>
  <c r="B151" i="16" s="1"/>
  <c r="D151" i="16" s="1"/>
  <c r="B152" i="16" a="1"/>
  <c r="B152" i="16" s="1"/>
  <c r="A152" i="16" s="1"/>
  <c r="B153" i="16" a="1"/>
  <c r="B153" i="16" s="1"/>
  <c r="A153" i="16" s="1"/>
  <c r="B154" i="16" a="1"/>
  <c r="B154" i="16" s="1"/>
  <c r="A154" i="16" s="1"/>
  <c r="B155" i="16" a="1"/>
  <c r="B155" i="16" s="1"/>
  <c r="A155" i="16" s="1"/>
  <c r="B156" i="16" a="1"/>
  <c r="B156" i="16" s="1"/>
  <c r="A156" i="16" s="1"/>
  <c r="B157" i="16" a="1"/>
  <c r="B157" i="16" s="1"/>
  <c r="A157" i="16" s="1"/>
  <c r="B158" i="16" a="1"/>
  <c r="B158" i="16" s="1"/>
  <c r="A158" i="16" s="1"/>
  <c r="B159" i="16" a="1"/>
  <c r="B159" i="16" s="1"/>
  <c r="D159" i="16" s="1"/>
  <c r="B160" i="16" a="1"/>
  <c r="B160" i="16" s="1"/>
  <c r="A160" i="16" s="1"/>
  <c r="B161" i="16" a="1"/>
  <c r="B161" i="16" s="1"/>
  <c r="A161" i="16" s="1"/>
  <c r="B162" i="16" a="1"/>
  <c r="B162" i="16" s="1"/>
  <c r="A162" i="16" s="1"/>
  <c r="B163" i="16" a="1"/>
  <c r="B163" i="16" s="1"/>
  <c r="E163" i="16" s="1"/>
  <c r="B164" i="16" a="1"/>
  <c r="B164" i="16" s="1"/>
  <c r="A164" i="16" s="1"/>
  <c r="B165" i="16" a="1"/>
  <c r="B165" i="16" s="1"/>
  <c r="A165" i="16" s="1"/>
  <c r="B166" i="16" a="1"/>
  <c r="B166" i="16" s="1"/>
  <c r="A166" i="16" s="1"/>
  <c r="B167" i="16" a="1"/>
  <c r="B167" i="16" s="1"/>
  <c r="A167" i="16" s="1"/>
  <c r="B168" i="16" a="1"/>
  <c r="B168" i="16" s="1"/>
  <c r="A168" i="16" s="1"/>
  <c r="B169" i="16" a="1"/>
  <c r="B169" i="16" s="1"/>
  <c r="A169" i="16" s="1"/>
  <c r="B170" i="16" a="1"/>
  <c r="B170" i="16" s="1"/>
  <c r="A170" i="16" s="1"/>
  <c r="B171" i="16" a="1"/>
  <c r="B171" i="16" s="1"/>
  <c r="A171" i="16" s="1"/>
  <c r="B172" i="16" a="1"/>
  <c r="B172" i="16" s="1"/>
  <c r="A172" i="16" s="1"/>
  <c r="B173" i="16" a="1"/>
  <c r="B173" i="16" s="1"/>
  <c r="A173" i="16" s="1"/>
  <c r="B174" i="16" a="1"/>
  <c r="B174" i="16" s="1"/>
  <c r="A174" i="16" s="1"/>
  <c r="B175" i="16" a="1"/>
  <c r="B175" i="16" s="1"/>
  <c r="D175" i="16" s="1"/>
  <c r="B176" i="16" a="1"/>
  <c r="B176" i="16" s="1"/>
  <c r="A176" i="16" s="1"/>
  <c r="B177" i="16" a="1"/>
  <c r="B177" i="16" s="1"/>
  <c r="A177" i="16" s="1"/>
  <c r="B178" i="16" a="1"/>
  <c r="B178" i="16" s="1"/>
  <c r="A178" i="16" s="1"/>
  <c r="B179" i="16" a="1"/>
  <c r="B179" i="16" s="1"/>
  <c r="A179" i="16" s="1"/>
  <c r="B180" i="16" a="1"/>
  <c r="B180" i="16" s="1"/>
  <c r="A180" i="16" s="1"/>
  <c r="B181" i="16" a="1"/>
  <c r="B181" i="16" s="1"/>
  <c r="A181" i="16" s="1"/>
  <c r="B182" i="16" a="1"/>
  <c r="B182" i="16" s="1"/>
  <c r="A182" i="16" s="1"/>
  <c r="B183" i="16" a="1"/>
  <c r="B183" i="16" s="1"/>
  <c r="D183" i="16" s="1"/>
  <c r="B184" i="16" a="1"/>
  <c r="B184" i="16" s="1"/>
  <c r="A184" i="16" s="1"/>
  <c r="B185" i="16" a="1"/>
  <c r="B185" i="16" s="1"/>
  <c r="A185" i="16" s="1"/>
  <c r="B186" i="16" a="1"/>
  <c r="B186" i="16" s="1"/>
  <c r="A186" i="16" s="1"/>
  <c r="B187" i="16" a="1"/>
  <c r="B187" i="16" s="1"/>
  <c r="A187" i="16" s="1"/>
  <c r="B188" i="16" a="1"/>
  <c r="B188" i="16" s="1"/>
  <c r="A188" i="16" s="1"/>
  <c r="B189" i="16" a="1"/>
  <c r="B189" i="16" s="1"/>
  <c r="A189" i="16" s="1"/>
  <c r="B190" i="16" a="1"/>
  <c r="B190" i="16" s="1"/>
  <c r="A190" i="16" s="1"/>
  <c r="B191" i="16" a="1"/>
  <c r="B191" i="16" s="1"/>
  <c r="A191" i="16" s="1"/>
  <c r="B192" i="16" a="1"/>
  <c r="B192" i="16" s="1"/>
  <c r="A192" i="16" s="1"/>
  <c r="B193" i="16" a="1"/>
  <c r="B193" i="16" s="1"/>
  <c r="A193" i="16" s="1"/>
  <c r="B194" i="16" a="1"/>
  <c r="B194" i="16" s="1"/>
  <c r="A194" i="16" s="1"/>
  <c r="B195" i="16" a="1"/>
  <c r="B195" i="16" s="1"/>
  <c r="A195" i="16" s="1"/>
  <c r="B196" i="16" a="1"/>
  <c r="B196" i="16" s="1"/>
  <c r="A196" i="16" s="1"/>
  <c r="B197" i="16" a="1"/>
  <c r="B197" i="16" s="1"/>
  <c r="A197" i="16" s="1"/>
  <c r="B198" i="16" a="1"/>
  <c r="B198" i="16" s="1"/>
  <c r="A198" i="16" s="1"/>
  <c r="B199" i="16" a="1"/>
  <c r="B199" i="16" s="1"/>
  <c r="B200" i="16" a="1"/>
  <c r="B200" i="16" s="1"/>
  <c r="A200" i="16" s="1"/>
  <c r="B201" i="16" a="1"/>
  <c r="B201" i="16" s="1"/>
  <c r="A201" i="16" s="1"/>
  <c r="E2" i="19"/>
  <c r="B61" i="19" a="1"/>
  <c r="B61" i="19" s="1"/>
  <c r="A61" i="19" s="1"/>
  <c r="B60" i="19" a="1"/>
  <c r="B60" i="19" s="1"/>
  <c r="A60" i="19" s="1"/>
  <c r="B59" i="19" a="1"/>
  <c r="B59" i="19" s="1"/>
  <c r="A59" i="19" s="1"/>
  <c r="B58" i="19" a="1"/>
  <c r="B58" i="19" s="1"/>
  <c r="A58" i="19" s="1"/>
  <c r="B57" i="19" a="1"/>
  <c r="B57" i="19" s="1"/>
  <c r="A57" i="19" s="1"/>
  <c r="B56" i="19" a="1"/>
  <c r="B56" i="19" s="1"/>
  <c r="A56" i="19" s="1"/>
  <c r="B55" i="19" a="1"/>
  <c r="B55" i="19" s="1"/>
  <c r="A55" i="19" s="1"/>
  <c r="B54" i="19" a="1"/>
  <c r="B54" i="19" s="1"/>
  <c r="A54" i="19" s="1"/>
  <c r="B53" i="19" a="1"/>
  <c r="B53" i="19" s="1"/>
  <c r="A53" i="19" s="1"/>
  <c r="B52" i="19" a="1"/>
  <c r="B52" i="19" s="1"/>
  <c r="A52" i="19" s="1"/>
  <c r="B51" i="19" a="1"/>
  <c r="B51" i="19" s="1"/>
  <c r="A51" i="19" s="1"/>
  <c r="B50" i="19" a="1"/>
  <c r="B50" i="19" s="1"/>
  <c r="A50" i="19" s="1"/>
  <c r="B49" i="19" a="1"/>
  <c r="B49" i="19" s="1"/>
  <c r="A49" i="19" s="1"/>
  <c r="B48" i="19" a="1"/>
  <c r="B48" i="19" s="1"/>
  <c r="A48" i="19" s="1"/>
  <c r="B47" i="19" a="1"/>
  <c r="B47" i="19" s="1"/>
  <c r="A47" i="19" s="1"/>
  <c r="B46" i="19" a="1"/>
  <c r="B46" i="19" s="1"/>
  <c r="A46" i="19" s="1"/>
  <c r="B45" i="19" a="1"/>
  <c r="B45" i="19" s="1"/>
  <c r="A45" i="19" s="1"/>
  <c r="B44" i="19" a="1"/>
  <c r="B44" i="19" s="1"/>
  <c r="A44" i="19" s="1"/>
  <c r="B43" i="19" a="1"/>
  <c r="B43" i="19" s="1"/>
  <c r="A43" i="19" s="1"/>
  <c r="B42" i="19" a="1"/>
  <c r="B42" i="19" s="1"/>
  <c r="A42" i="19" s="1"/>
  <c r="B41" i="19" a="1"/>
  <c r="B41" i="19" s="1"/>
  <c r="A41" i="19" s="1"/>
  <c r="B40" i="19" a="1"/>
  <c r="B40" i="19" s="1"/>
  <c r="A40" i="19" s="1"/>
  <c r="B39" i="19" a="1"/>
  <c r="B39" i="19" s="1"/>
  <c r="A39" i="19" s="1"/>
  <c r="B38" i="19" a="1"/>
  <c r="B38" i="19" s="1"/>
  <c r="A38" i="19" s="1"/>
  <c r="B37" i="19" a="1"/>
  <c r="B37" i="19" s="1"/>
  <c r="A37" i="19" s="1"/>
  <c r="B36" i="19" a="1"/>
  <c r="B36" i="19" s="1"/>
  <c r="A36" i="19" s="1"/>
  <c r="B35" i="19" a="1"/>
  <c r="B35" i="19" s="1"/>
  <c r="A35" i="19" s="1"/>
  <c r="B34" i="19" a="1"/>
  <c r="B34" i="19" s="1"/>
  <c r="A34" i="19" s="1"/>
  <c r="B33" i="19" a="1"/>
  <c r="B33" i="19" s="1"/>
  <c r="A33" i="19" s="1"/>
  <c r="B32" i="19" a="1"/>
  <c r="B32" i="19" s="1"/>
  <c r="A32" i="19" s="1"/>
  <c r="B31" i="19" a="1"/>
  <c r="B31" i="19" s="1"/>
  <c r="A31" i="19" s="1"/>
  <c r="B30" i="19" a="1"/>
  <c r="B30" i="19" s="1"/>
  <c r="A30" i="19" s="1"/>
  <c r="B29" i="19" a="1"/>
  <c r="B29" i="19" s="1"/>
  <c r="A29" i="19" s="1"/>
  <c r="B28" i="19" a="1"/>
  <c r="B28" i="19" s="1"/>
  <c r="A28" i="19" s="1"/>
  <c r="B27" i="19" a="1"/>
  <c r="B27" i="19" s="1"/>
  <c r="A27" i="19" s="1"/>
  <c r="B26" i="19" a="1"/>
  <c r="B26" i="19" s="1"/>
  <c r="A26" i="19" s="1"/>
  <c r="B25" i="19" a="1"/>
  <c r="B25" i="19" s="1"/>
  <c r="A25" i="19" s="1"/>
  <c r="B24" i="19" a="1"/>
  <c r="B24" i="19" s="1"/>
  <c r="A24" i="19" s="1"/>
  <c r="B23" i="19" a="1"/>
  <c r="B23" i="19" s="1"/>
  <c r="A23" i="19" s="1"/>
  <c r="B22" i="19" a="1"/>
  <c r="B22" i="19" s="1"/>
  <c r="A22" i="19" s="1"/>
  <c r="B21" i="19" a="1"/>
  <c r="B21" i="19" s="1"/>
  <c r="A21" i="19" s="1"/>
  <c r="B20" i="19" a="1"/>
  <c r="B20" i="19" s="1"/>
  <c r="A20" i="19" s="1"/>
  <c r="B19" i="19" a="1"/>
  <c r="B19" i="19" s="1"/>
  <c r="A19" i="19" s="1"/>
  <c r="B18" i="19" a="1"/>
  <c r="B18" i="19" s="1"/>
  <c r="A18" i="19" s="1"/>
  <c r="B17" i="19" a="1"/>
  <c r="B17" i="19" s="1"/>
  <c r="A17" i="19" s="1"/>
  <c r="B16" i="19" a="1"/>
  <c r="B16" i="19" s="1"/>
  <c r="A16" i="19" s="1"/>
  <c r="B15" i="19" a="1"/>
  <c r="B15" i="19" s="1"/>
  <c r="A15" i="19" s="1"/>
  <c r="B14" i="19" a="1"/>
  <c r="B14" i="19" s="1"/>
  <c r="A14" i="19" s="1"/>
  <c r="B13" i="19" a="1"/>
  <c r="B13" i="19" s="1"/>
  <c r="A13" i="19" s="1"/>
  <c r="B12" i="19" a="1"/>
  <c r="B12" i="19" s="1"/>
  <c r="A12" i="19" s="1"/>
  <c r="B11" i="19" a="1"/>
  <c r="B11" i="19" s="1"/>
  <c r="A11" i="19" s="1"/>
  <c r="B10" i="19" a="1"/>
  <c r="B10" i="19" s="1"/>
  <c r="A10" i="19" s="1"/>
  <c r="B9" i="19" a="1"/>
  <c r="B9" i="19" s="1"/>
  <c r="A9" i="19" s="1"/>
  <c r="B8" i="19" a="1"/>
  <c r="B8" i="19" s="1"/>
  <c r="B7" i="19" a="1"/>
  <c r="B7" i="19" s="1"/>
  <c r="B6" i="19" a="1"/>
  <c r="B6" i="19" s="1"/>
  <c r="B5" i="19" a="1"/>
  <c r="B5" i="19" s="1"/>
  <c r="B4" i="19" a="1"/>
  <c r="B4" i="19" s="1"/>
  <c r="B3" i="19" a="1"/>
  <c r="B3" i="19" s="1"/>
  <c r="A3" i="19" s="1"/>
  <c r="B2" i="19" a="1"/>
  <c r="B2" i="19" s="1"/>
  <c r="F2" i="19" s="1" a="1"/>
  <c r="F2" i="19" s="1"/>
  <c r="E2" i="26"/>
  <c r="B61" i="26" a="1"/>
  <c r="B61" i="26" s="1"/>
  <c r="A61" i="26" s="1"/>
  <c r="B60" i="26" a="1"/>
  <c r="B60" i="26" s="1"/>
  <c r="A60" i="26" s="1"/>
  <c r="B59" i="26" a="1"/>
  <c r="B59" i="26" s="1"/>
  <c r="A59" i="26" s="1"/>
  <c r="B58" i="26" a="1"/>
  <c r="B58" i="26" s="1"/>
  <c r="A58" i="26" s="1"/>
  <c r="B57" i="26" a="1"/>
  <c r="B57" i="26" s="1"/>
  <c r="A57" i="26" s="1"/>
  <c r="B56" i="26" a="1"/>
  <c r="B56" i="26" s="1"/>
  <c r="A56" i="26" s="1"/>
  <c r="B55" i="26" a="1"/>
  <c r="B55" i="26" s="1"/>
  <c r="A55" i="26" s="1"/>
  <c r="B54" i="26" a="1"/>
  <c r="B54" i="26" s="1"/>
  <c r="A54" i="26" s="1"/>
  <c r="B53" i="26" a="1"/>
  <c r="B53" i="26" s="1"/>
  <c r="A53" i="26" s="1"/>
  <c r="B52" i="26" a="1"/>
  <c r="B52" i="26" s="1"/>
  <c r="A52" i="26" s="1"/>
  <c r="B51" i="26" a="1"/>
  <c r="B51" i="26" s="1"/>
  <c r="A51" i="26" s="1"/>
  <c r="B50" i="26" a="1"/>
  <c r="B50" i="26" s="1"/>
  <c r="A50" i="26" s="1"/>
  <c r="B49" i="26" a="1"/>
  <c r="B49" i="26" s="1"/>
  <c r="A49" i="26" s="1"/>
  <c r="B48" i="26" a="1"/>
  <c r="B48" i="26" s="1"/>
  <c r="A48" i="26" s="1"/>
  <c r="B47" i="26" a="1"/>
  <c r="B47" i="26" s="1"/>
  <c r="A47" i="26" s="1"/>
  <c r="B46" i="26" a="1"/>
  <c r="B46" i="26" s="1"/>
  <c r="A46" i="26" s="1"/>
  <c r="B45" i="26" a="1"/>
  <c r="B45" i="26" s="1"/>
  <c r="A45" i="26" s="1"/>
  <c r="B44" i="26" a="1"/>
  <c r="B44" i="26" s="1"/>
  <c r="A44" i="26" s="1"/>
  <c r="B43" i="26" a="1"/>
  <c r="B43" i="26" s="1"/>
  <c r="A43" i="26" s="1"/>
  <c r="B42" i="26" a="1"/>
  <c r="B42" i="26" s="1"/>
  <c r="A42" i="26" s="1"/>
  <c r="B41" i="26" a="1"/>
  <c r="B41" i="26" s="1"/>
  <c r="A41" i="26" s="1"/>
  <c r="B40" i="26" a="1"/>
  <c r="B40" i="26" s="1"/>
  <c r="A40" i="26" s="1"/>
  <c r="B39" i="26" a="1"/>
  <c r="B39" i="26" s="1"/>
  <c r="A39" i="26" s="1"/>
  <c r="B38" i="26" a="1"/>
  <c r="B38" i="26" s="1"/>
  <c r="A38" i="26" s="1"/>
  <c r="B37" i="26" a="1"/>
  <c r="B37" i="26" s="1"/>
  <c r="A37" i="26" s="1"/>
  <c r="B36" i="26" a="1"/>
  <c r="B36" i="26" s="1"/>
  <c r="A36" i="26" s="1"/>
  <c r="B35" i="26" a="1"/>
  <c r="B35" i="26" s="1"/>
  <c r="A35" i="26" s="1"/>
  <c r="B34" i="26" a="1"/>
  <c r="B34" i="26" s="1"/>
  <c r="A34" i="26" s="1"/>
  <c r="B33" i="26" a="1"/>
  <c r="B33" i="26" s="1"/>
  <c r="A33" i="26" s="1"/>
  <c r="B32" i="26" a="1"/>
  <c r="B32" i="26" s="1"/>
  <c r="A32" i="26" s="1"/>
  <c r="B31" i="26" a="1"/>
  <c r="B31" i="26" s="1"/>
  <c r="A31" i="26" s="1"/>
  <c r="B30" i="26" a="1"/>
  <c r="B30" i="26" s="1"/>
  <c r="A30" i="26" s="1"/>
  <c r="B29" i="26" a="1"/>
  <c r="B29" i="26" s="1"/>
  <c r="A29" i="26" s="1"/>
  <c r="B28" i="26" a="1"/>
  <c r="B28" i="26" s="1"/>
  <c r="A28" i="26" s="1"/>
  <c r="B27" i="26" a="1"/>
  <c r="B27" i="26" s="1"/>
  <c r="A27" i="26" s="1"/>
  <c r="B26" i="26" a="1"/>
  <c r="B26" i="26" s="1"/>
  <c r="A26" i="26" s="1"/>
  <c r="B25" i="26" a="1"/>
  <c r="B25" i="26" s="1"/>
  <c r="A25" i="26" s="1"/>
  <c r="B24" i="26" a="1"/>
  <c r="B24" i="26" s="1"/>
  <c r="A24" i="26" s="1"/>
  <c r="B23" i="26" a="1"/>
  <c r="B23" i="26" s="1"/>
  <c r="A23" i="26" s="1"/>
  <c r="B22" i="26" a="1"/>
  <c r="B22" i="26" s="1"/>
  <c r="A22" i="26" s="1"/>
  <c r="B21" i="26" a="1"/>
  <c r="B21" i="26" s="1"/>
  <c r="A21" i="26" s="1"/>
  <c r="B20" i="26" a="1"/>
  <c r="B20" i="26" s="1"/>
  <c r="A20" i="26" s="1"/>
  <c r="B19" i="26" a="1"/>
  <c r="B19" i="26" s="1"/>
  <c r="A19" i="26" s="1"/>
  <c r="B18" i="26" a="1"/>
  <c r="B18" i="26" s="1"/>
  <c r="A18" i="26" s="1"/>
  <c r="B17" i="26" a="1"/>
  <c r="B17" i="26" s="1"/>
  <c r="A17" i="26" s="1"/>
  <c r="B16" i="26" a="1"/>
  <c r="B16" i="26" s="1"/>
  <c r="A16" i="26" s="1"/>
  <c r="B15" i="26" a="1"/>
  <c r="B15" i="26" s="1"/>
  <c r="A15" i="26" s="1"/>
  <c r="B14" i="26" a="1"/>
  <c r="B14" i="26" s="1"/>
  <c r="A14" i="26" s="1"/>
  <c r="B13" i="26" a="1"/>
  <c r="B13" i="26" s="1"/>
  <c r="A13" i="26" s="1"/>
  <c r="B12" i="26" a="1"/>
  <c r="B12" i="26" s="1"/>
  <c r="A12" i="26" s="1"/>
  <c r="B11" i="26" a="1"/>
  <c r="B11" i="26" s="1"/>
  <c r="A11" i="26" s="1"/>
  <c r="B10" i="26" a="1"/>
  <c r="B10" i="26" s="1"/>
  <c r="A10" i="26" s="1"/>
  <c r="B9" i="26" a="1"/>
  <c r="B9" i="26" s="1"/>
  <c r="A9" i="26" s="1"/>
  <c r="B8" i="26" a="1"/>
  <c r="B8" i="26" s="1"/>
  <c r="B7" i="26" a="1"/>
  <c r="B7" i="26" s="1"/>
  <c r="B6" i="26" a="1"/>
  <c r="B6" i="26" s="1"/>
  <c r="B5" i="26" a="1"/>
  <c r="B5" i="26" s="1"/>
  <c r="B4" i="26" a="1"/>
  <c r="B4" i="26" s="1"/>
  <c r="B3" i="26" a="1"/>
  <c r="B3" i="26" s="1"/>
  <c r="A3" i="26" s="1"/>
  <c r="B2" i="26" a="1"/>
  <c r="B2" i="26" s="1"/>
  <c r="C2" i="26" s="1" a="1"/>
  <c r="C2" i="26" s="1"/>
  <c r="E2" i="25"/>
  <c r="B61" i="25" a="1"/>
  <c r="B61" i="25" s="1"/>
  <c r="A61" i="25" s="1"/>
  <c r="B60" i="25" a="1"/>
  <c r="B60" i="25" s="1"/>
  <c r="A60" i="25" s="1"/>
  <c r="B59" i="25" a="1"/>
  <c r="B59" i="25" s="1"/>
  <c r="A59" i="25" s="1"/>
  <c r="B58" i="25" a="1"/>
  <c r="B58" i="25" s="1"/>
  <c r="A58" i="25" s="1"/>
  <c r="B57" i="25" a="1"/>
  <c r="B57" i="25" s="1"/>
  <c r="A57" i="25" s="1"/>
  <c r="B56" i="25" a="1"/>
  <c r="B56" i="25" s="1"/>
  <c r="A56" i="25" s="1"/>
  <c r="B55" i="25" a="1"/>
  <c r="B55" i="25" s="1"/>
  <c r="A55" i="25" s="1"/>
  <c r="B54" i="25" a="1"/>
  <c r="B54" i="25" s="1"/>
  <c r="A54" i="25" s="1"/>
  <c r="B53" i="25" a="1"/>
  <c r="B53" i="25" s="1"/>
  <c r="A53" i="25" s="1"/>
  <c r="B52" i="25" a="1"/>
  <c r="B52" i="25" s="1"/>
  <c r="A52" i="25" s="1"/>
  <c r="B51" i="25" a="1"/>
  <c r="B51" i="25" s="1"/>
  <c r="A51" i="25" s="1"/>
  <c r="B50" i="25" a="1"/>
  <c r="B50" i="25" s="1"/>
  <c r="A50" i="25" s="1"/>
  <c r="B49" i="25" a="1"/>
  <c r="B49" i="25" s="1"/>
  <c r="A49" i="25" s="1"/>
  <c r="B48" i="25" a="1"/>
  <c r="B48" i="25" s="1"/>
  <c r="A48" i="25" s="1"/>
  <c r="B47" i="25" a="1"/>
  <c r="B47" i="25" s="1"/>
  <c r="A47" i="25" s="1"/>
  <c r="B46" i="25" a="1"/>
  <c r="B46" i="25" s="1"/>
  <c r="A46" i="25" s="1"/>
  <c r="B45" i="25" a="1"/>
  <c r="B45" i="25" s="1"/>
  <c r="A45" i="25" s="1"/>
  <c r="B44" i="25" a="1"/>
  <c r="B44" i="25" s="1"/>
  <c r="A44" i="25" s="1"/>
  <c r="B43" i="25" a="1"/>
  <c r="B43" i="25" s="1"/>
  <c r="A43" i="25" s="1"/>
  <c r="B42" i="25" a="1"/>
  <c r="B42" i="25" s="1"/>
  <c r="A42" i="25" s="1"/>
  <c r="B41" i="25" a="1"/>
  <c r="B41" i="25" s="1"/>
  <c r="A41" i="25" s="1"/>
  <c r="B40" i="25" a="1"/>
  <c r="B40" i="25" s="1"/>
  <c r="A40" i="25" s="1"/>
  <c r="B39" i="25" a="1"/>
  <c r="B39" i="25" s="1"/>
  <c r="A39" i="25" s="1"/>
  <c r="B38" i="25" a="1"/>
  <c r="B38" i="25" s="1"/>
  <c r="A38" i="25" s="1"/>
  <c r="B37" i="25" a="1"/>
  <c r="B37" i="25" s="1"/>
  <c r="A37" i="25" s="1"/>
  <c r="B36" i="25" a="1"/>
  <c r="B36" i="25" s="1"/>
  <c r="A36" i="25" s="1"/>
  <c r="B35" i="25" a="1"/>
  <c r="B35" i="25" s="1"/>
  <c r="A35" i="25" s="1"/>
  <c r="B34" i="25" a="1"/>
  <c r="B34" i="25" s="1"/>
  <c r="A34" i="25" s="1"/>
  <c r="B33" i="25" a="1"/>
  <c r="B33" i="25" s="1"/>
  <c r="A33" i="25" s="1"/>
  <c r="B32" i="25" a="1"/>
  <c r="B32" i="25" s="1"/>
  <c r="A32" i="25" s="1"/>
  <c r="B31" i="25" a="1"/>
  <c r="B31" i="25" s="1"/>
  <c r="A31" i="25" s="1"/>
  <c r="B30" i="25" a="1"/>
  <c r="B30" i="25" s="1"/>
  <c r="A30" i="25" s="1"/>
  <c r="B29" i="25" a="1"/>
  <c r="B29" i="25" s="1"/>
  <c r="A29" i="25" s="1"/>
  <c r="B28" i="25" a="1"/>
  <c r="B28" i="25" s="1"/>
  <c r="A28" i="25" s="1"/>
  <c r="B27" i="25" a="1"/>
  <c r="B27" i="25" s="1"/>
  <c r="A27" i="25" s="1"/>
  <c r="B26" i="25" a="1"/>
  <c r="B26" i="25" s="1"/>
  <c r="A26" i="25" s="1"/>
  <c r="B25" i="25" a="1"/>
  <c r="B25" i="25" s="1"/>
  <c r="A25" i="25" s="1"/>
  <c r="B24" i="25" a="1"/>
  <c r="B24" i="25" s="1"/>
  <c r="A24" i="25" s="1"/>
  <c r="B23" i="25" a="1"/>
  <c r="B23" i="25" s="1"/>
  <c r="A23" i="25" s="1"/>
  <c r="B22" i="25" a="1"/>
  <c r="B22" i="25" s="1"/>
  <c r="A22" i="25" s="1"/>
  <c r="B21" i="25" a="1"/>
  <c r="B21" i="25" s="1"/>
  <c r="A21" i="25" s="1"/>
  <c r="B20" i="25" a="1"/>
  <c r="B20" i="25" s="1"/>
  <c r="A20" i="25" s="1"/>
  <c r="B19" i="25" a="1"/>
  <c r="B19" i="25" s="1"/>
  <c r="A19" i="25" s="1"/>
  <c r="B18" i="25" a="1"/>
  <c r="B18" i="25" s="1"/>
  <c r="A18" i="25" s="1"/>
  <c r="B17" i="25" a="1"/>
  <c r="B17" i="25" s="1"/>
  <c r="A17" i="25" s="1"/>
  <c r="B16" i="25" a="1"/>
  <c r="B16" i="25" s="1"/>
  <c r="A16" i="25" s="1"/>
  <c r="B15" i="25" a="1"/>
  <c r="B15" i="25" s="1"/>
  <c r="A15" i="25" s="1"/>
  <c r="B14" i="25" a="1"/>
  <c r="B14" i="25" s="1"/>
  <c r="A14" i="25" s="1"/>
  <c r="B13" i="25" a="1"/>
  <c r="B13" i="25" s="1"/>
  <c r="A13" i="25" s="1"/>
  <c r="B12" i="25" a="1"/>
  <c r="B12" i="25" s="1"/>
  <c r="A12" i="25" s="1"/>
  <c r="B11" i="25" a="1"/>
  <c r="B11" i="25" s="1"/>
  <c r="A11" i="25" s="1"/>
  <c r="B10" i="25" a="1"/>
  <c r="B10" i="25" s="1"/>
  <c r="A10" i="25" s="1"/>
  <c r="B9" i="25" a="1"/>
  <c r="B9" i="25" s="1"/>
  <c r="A9" i="25" s="1"/>
  <c r="B8" i="25" a="1"/>
  <c r="B8" i="25" s="1"/>
  <c r="B7" i="25" a="1"/>
  <c r="B7" i="25" s="1"/>
  <c r="B6" i="25" a="1"/>
  <c r="B6" i="25" s="1"/>
  <c r="B5" i="25" a="1"/>
  <c r="B5" i="25" s="1"/>
  <c r="B4" i="25" a="1"/>
  <c r="B4" i="25" s="1"/>
  <c r="B3" i="25" a="1"/>
  <c r="B3" i="25" s="1"/>
  <c r="A3" i="25" s="1"/>
  <c r="B2" i="25" a="1"/>
  <c r="B2" i="25" s="1"/>
  <c r="C2" i="25" s="1" a="1"/>
  <c r="C2" i="25" s="1"/>
  <c r="E2" i="24"/>
  <c r="B61" i="24" a="1"/>
  <c r="B61" i="24" s="1"/>
  <c r="A61" i="24" s="1"/>
  <c r="B60" i="24" a="1"/>
  <c r="B60" i="24" s="1"/>
  <c r="A60" i="24" s="1"/>
  <c r="B59" i="24" a="1"/>
  <c r="B59" i="24" s="1"/>
  <c r="A59" i="24" s="1"/>
  <c r="B58" i="24" a="1"/>
  <c r="B58" i="24" s="1"/>
  <c r="A58" i="24" s="1"/>
  <c r="B57" i="24" a="1"/>
  <c r="B57" i="24" s="1"/>
  <c r="A57" i="24" s="1"/>
  <c r="B56" i="24" a="1"/>
  <c r="B56" i="24" s="1"/>
  <c r="A56" i="24" s="1"/>
  <c r="B55" i="24" a="1"/>
  <c r="B55" i="24" s="1"/>
  <c r="A55" i="24" s="1"/>
  <c r="B54" i="24" a="1"/>
  <c r="B54" i="24" s="1"/>
  <c r="A54" i="24" s="1"/>
  <c r="B53" i="24" a="1"/>
  <c r="B53" i="24" s="1"/>
  <c r="A53" i="24" s="1"/>
  <c r="B52" i="24" a="1"/>
  <c r="B52" i="24" s="1"/>
  <c r="A52" i="24" s="1"/>
  <c r="B51" i="24" a="1"/>
  <c r="B51" i="24" s="1"/>
  <c r="A51" i="24" s="1"/>
  <c r="B50" i="24" a="1"/>
  <c r="B50" i="24" s="1"/>
  <c r="A50" i="24" s="1"/>
  <c r="B49" i="24" a="1"/>
  <c r="B49" i="24" s="1"/>
  <c r="A49" i="24" s="1"/>
  <c r="B48" i="24" a="1"/>
  <c r="B48" i="24" s="1"/>
  <c r="A48" i="24" s="1"/>
  <c r="B47" i="24" a="1"/>
  <c r="B47" i="24" s="1"/>
  <c r="A47" i="24" s="1"/>
  <c r="B46" i="24" a="1"/>
  <c r="B46" i="24" s="1"/>
  <c r="A46" i="24" s="1"/>
  <c r="B45" i="24" a="1"/>
  <c r="B45" i="24" s="1"/>
  <c r="A45" i="24" s="1"/>
  <c r="B44" i="24" a="1"/>
  <c r="B44" i="24" s="1"/>
  <c r="A44" i="24" s="1"/>
  <c r="B43" i="24" a="1"/>
  <c r="B43" i="24" s="1"/>
  <c r="A43" i="24" s="1"/>
  <c r="B42" i="24" a="1"/>
  <c r="B42" i="24" s="1"/>
  <c r="A42" i="24" s="1"/>
  <c r="B41" i="24" a="1"/>
  <c r="B41" i="24" s="1"/>
  <c r="A41" i="24" s="1"/>
  <c r="B40" i="24" a="1"/>
  <c r="B40" i="24" s="1"/>
  <c r="A40" i="24" s="1"/>
  <c r="B39" i="24" a="1"/>
  <c r="B39" i="24" s="1"/>
  <c r="A39" i="24" s="1"/>
  <c r="B38" i="24" a="1"/>
  <c r="B38" i="24" s="1"/>
  <c r="A38" i="24" s="1"/>
  <c r="B37" i="24" a="1"/>
  <c r="B37" i="24" s="1"/>
  <c r="A37" i="24" s="1"/>
  <c r="B36" i="24" a="1"/>
  <c r="B36" i="24" s="1"/>
  <c r="A36" i="24" s="1"/>
  <c r="B35" i="24" a="1"/>
  <c r="B35" i="24" s="1"/>
  <c r="A35" i="24" s="1"/>
  <c r="B34" i="24" a="1"/>
  <c r="B34" i="24" s="1"/>
  <c r="A34" i="24" s="1"/>
  <c r="B33" i="24" a="1"/>
  <c r="B33" i="24" s="1"/>
  <c r="A33" i="24" s="1"/>
  <c r="B32" i="24" a="1"/>
  <c r="B32" i="24" s="1"/>
  <c r="A32" i="24" s="1"/>
  <c r="B31" i="24" a="1"/>
  <c r="B31" i="24" s="1"/>
  <c r="A31" i="24" s="1"/>
  <c r="B30" i="24" a="1"/>
  <c r="B30" i="24" s="1"/>
  <c r="A30" i="24" s="1"/>
  <c r="B29" i="24" a="1"/>
  <c r="B29" i="24" s="1"/>
  <c r="A29" i="24" s="1"/>
  <c r="B28" i="24" a="1"/>
  <c r="B28" i="24" s="1"/>
  <c r="A28" i="24" s="1"/>
  <c r="B27" i="24" a="1"/>
  <c r="B27" i="24" s="1"/>
  <c r="A27" i="24" s="1"/>
  <c r="B26" i="24" a="1"/>
  <c r="B26" i="24" s="1"/>
  <c r="A26" i="24" s="1"/>
  <c r="B25" i="24" a="1"/>
  <c r="B25" i="24" s="1"/>
  <c r="A25" i="24" s="1"/>
  <c r="B24" i="24" a="1"/>
  <c r="B24" i="24" s="1"/>
  <c r="A24" i="24" s="1"/>
  <c r="B23" i="24" a="1"/>
  <c r="B23" i="24" s="1"/>
  <c r="A23" i="24" s="1"/>
  <c r="B22" i="24" a="1"/>
  <c r="B22" i="24" s="1"/>
  <c r="A22" i="24" s="1"/>
  <c r="B21" i="24" a="1"/>
  <c r="B21" i="24" s="1"/>
  <c r="A21" i="24" s="1"/>
  <c r="B20" i="24" a="1"/>
  <c r="B20" i="24" s="1"/>
  <c r="A20" i="24" s="1"/>
  <c r="B19" i="24" a="1"/>
  <c r="B19" i="24" s="1"/>
  <c r="A19" i="24" s="1"/>
  <c r="B18" i="24" a="1"/>
  <c r="B18" i="24" s="1"/>
  <c r="A18" i="24" s="1"/>
  <c r="B17" i="24" a="1"/>
  <c r="B17" i="24" s="1"/>
  <c r="A17" i="24" s="1"/>
  <c r="B16" i="24" a="1"/>
  <c r="B16" i="24" s="1"/>
  <c r="A16" i="24" s="1"/>
  <c r="B15" i="24" a="1"/>
  <c r="B15" i="24" s="1"/>
  <c r="A15" i="24" s="1"/>
  <c r="B14" i="24" a="1"/>
  <c r="B14" i="24" s="1"/>
  <c r="A14" i="24" s="1"/>
  <c r="B13" i="24" a="1"/>
  <c r="B13" i="24" s="1"/>
  <c r="A13" i="24" s="1"/>
  <c r="B12" i="24" a="1"/>
  <c r="B12" i="24" s="1"/>
  <c r="A12" i="24" s="1"/>
  <c r="B11" i="24" a="1"/>
  <c r="B11" i="24" s="1"/>
  <c r="A11" i="24" s="1"/>
  <c r="B10" i="24" a="1"/>
  <c r="B10" i="24" s="1"/>
  <c r="A10" i="24" s="1"/>
  <c r="B9" i="24" a="1"/>
  <c r="B9" i="24" s="1"/>
  <c r="A9" i="24" s="1"/>
  <c r="B8" i="24" a="1"/>
  <c r="B8" i="24" s="1"/>
  <c r="B7" i="24" a="1"/>
  <c r="B7" i="24" s="1"/>
  <c r="B6" i="24" a="1"/>
  <c r="B6" i="24" s="1"/>
  <c r="B5" i="24" a="1"/>
  <c r="B5" i="24" s="1"/>
  <c r="B4" i="24" a="1"/>
  <c r="B4" i="24" s="1"/>
  <c r="B3" i="24" a="1"/>
  <c r="B3" i="24" s="1"/>
  <c r="A3" i="24" s="1"/>
  <c r="B2" i="24" a="1"/>
  <c r="B2" i="24" s="1"/>
  <c r="F2" i="24" s="1" a="1"/>
  <c r="F2" i="24" s="1"/>
  <c r="E2" i="23"/>
  <c r="B61" i="23" a="1"/>
  <c r="B61" i="23" s="1"/>
  <c r="A61" i="23" s="1"/>
  <c r="B60" i="23" a="1"/>
  <c r="B60" i="23" s="1"/>
  <c r="A60" i="23" s="1"/>
  <c r="B59" i="23" a="1"/>
  <c r="B59" i="23" s="1"/>
  <c r="A59" i="23" s="1"/>
  <c r="B58" i="23" a="1"/>
  <c r="B58" i="23" s="1"/>
  <c r="A58" i="23" s="1"/>
  <c r="B57" i="23" a="1"/>
  <c r="B57" i="23" s="1"/>
  <c r="A57" i="23" s="1"/>
  <c r="B56" i="23" a="1"/>
  <c r="B56" i="23" s="1"/>
  <c r="A56" i="23" s="1"/>
  <c r="B55" i="23" a="1"/>
  <c r="B55" i="23" s="1"/>
  <c r="A55" i="23" s="1"/>
  <c r="B54" i="23" a="1"/>
  <c r="B54" i="23" s="1"/>
  <c r="A54" i="23" s="1"/>
  <c r="B53" i="23" a="1"/>
  <c r="B53" i="23" s="1"/>
  <c r="A53" i="23" s="1"/>
  <c r="B52" i="23" a="1"/>
  <c r="B52" i="23" s="1"/>
  <c r="A52" i="23" s="1"/>
  <c r="B51" i="23" a="1"/>
  <c r="B51" i="23" s="1"/>
  <c r="A51" i="23" s="1"/>
  <c r="B50" i="23" a="1"/>
  <c r="B50" i="23" s="1"/>
  <c r="A50" i="23" s="1"/>
  <c r="B49" i="23" a="1"/>
  <c r="B49" i="23" s="1"/>
  <c r="A49" i="23" s="1"/>
  <c r="B48" i="23" a="1"/>
  <c r="B48" i="23" s="1"/>
  <c r="A48" i="23" s="1"/>
  <c r="B47" i="23" a="1"/>
  <c r="B47" i="23" s="1"/>
  <c r="A47" i="23" s="1"/>
  <c r="B46" i="23" a="1"/>
  <c r="B46" i="23" s="1"/>
  <c r="A46" i="23" s="1"/>
  <c r="B45" i="23" a="1"/>
  <c r="B45" i="23" s="1"/>
  <c r="A45" i="23" s="1"/>
  <c r="B44" i="23" a="1"/>
  <c r="B44" i="23" s="1"/>
  <c r="A44" i="23" s="1"/>
  <c r="B43" i="23" a="1"/>
  <c r="B43" i="23" s="1"/>
  <c r="A43" i="23" s="1"/>
  <c r="B42" i="23" a="1"/>
  <c r="B42" i="23" s="1"/>
  <c r="A42" i="23" s="1"/>
  <c r="B41" i="23" a="1"/>
  <c r="B41" i="23" s="1"/>
  <c r="A41" i="23" s="1"/>
  <c r="B40" i="23" a="1"/>
  <c r="B40" i="23" s="1"/>
  <c r="A40" i="23" s="1"/>
  <c r="B39" i="23" a="1"/>
  <c r="B39" i="23" s="1"/>
  <c r="A39" i="23" s="1"/>
  <c r="B38" i="23" a="1"/>
  <c r="B38" i="23" s="1"/>
  <c r="A38" i="23" s="1"/>
  <c r="B37" i="23" a="1"/>
  <c r="B37" i="23" s="1"/>
  <c r="A37" i="23" s="1"/>
  <c r="B36" i="23" a="1"/>
  <c r="B36" i="23" s="1"/>
  <c r="A36" i="23" s="1"/>
  <c r="B35" i="23" a="1"/>
  <c r="B35" i="23" s="1"/>
  <c r="A35" i="23" s="1"/>
  <c r="B34" i="23" a="1"/>
  <c r="B34" i="23" s="1"/>
  <c r="A34" i="23" s="1"/>
  <c r="B33" i="23" a="1"/>
  <c r="B33" i="23" s="1"/>
  <c r="A33" i="23" s="1"/>
  <c r="B32" i="23" a="1"/>
  <c r="B32" i="23" s="1"/>
  <c r="A32" i="23" s="1"/>
  <c r="B31" i="23" a="1"/>
  <c r="B31" i="23" s="1"/>
  <c r="A31" i="23" s="1"/>
  <c r="B30" i="23" a="1"/>
  <c r="B30" i="23" s="1"/>
  <c r="A30" i="23" s="1"/>
  <c r="B29" i="23" a="1"/>
  <c r="B29" i="23" s="1"/>
  <c r="A29" i="23" s="1"/>
  <c r="B28" i="23" a="1"/>
  <c r="B28" i="23" s="1"/>
  <c r="A28" i="23" s="1"/>
  <c r="B27" i="23" a="1"/>
  <c r="B27" i="23" s="1"/>
  <c r="A27" i="23" s="1"/>
  <c r="B26" i="23" a="1"/>
  <c r="B26" i="23" s="1"/>
  <c r="A26" i="23" s="1"/>
  <c r="B25" i="23" a="1"/>
  <c r="B25" i="23" s="1"/>
  <c r="A25" i="23" s="1"/>
  <c r="B24" i="23" a="1"/>
  <c r="B24" i="23" s="1"/>
  <c r="A24" i="23" s="1"/>
  <c r="B23" i="23" a="1"/>
  <c r="B23" i="23" s="1"/>
  <c r="A23" i="23" s="1"/>
  <c r="B22" i="23" a="1"/>
  <c r="B22" i="23" s="1"/>
  <c r="A22" i="23" s="1"/>
  <c r="B21" i="23" a="1"/>
  <c r="B21" i="23" s="1"/>
  <c r="A21" i="23" s="1"/>
  <c r="B20" i="23" a="1"/>
  <c r="B20" i="23" s="1"/>
  <c r="A20" i="23" s="1"/>
  <c r="B19" i="23" a="1"/>
  <c r="B19" i="23" s="1"/>
  <c r="A19" i="23" s="1"/>
  <c r="B18" i="23" a="1"/>
  <c r="B18" i="23" s="1"/>
  <c r="A18" i="23" s="1"/>
  <c r="B17" i="23" a="1"/>
  <c r="B17" i="23" s="1"/>
  <c r="A17" i="23" s="1"/>
  <c r="B16" i="23" a="1"/>
  <c r="B16" i="23" s="1"/>
  <c r="A16" i="23" s="1"/>
  <c r="B15" i="23" a="1"/>
  <c r="B15" i="23" s="1"/>
  <c r="A15" i="23" s="1"/>
  <c r="B14" i="23" a="1"/>
  <c r="B14" i="23" s="1"/>
  <c r="A14" i="23" s="1"/>
  <c r="B13" i="23" a="1"/>
  <c r="B13" i="23" s="1"/>
  <c r="A13" i="23" s="1"/>
  <c r="B12" i="23" a="1"/>
  <c r="B12" i="23" s="1"/>
  <c r="A12" i="23" s="1"/>
  <c r="B11" i="23" a="1"/>
  <c r="B11" i="23" s="1"/>
  <c r="A11" i="23" s="1"/>
  <c r="B10" i="23" a="1"/>
  <c r="B10" i="23" s="1"/>
  <c r="A10" i="23" s="1"/>
  <c r="B9" i="23" a="1"/>
  <c r="B9" i="23" s="1"/>
  <c r="A9" i="23" s="1"/>
  <c r="B8" i="23" a="1"/>
  <c r="B8" i="23" s="1"/>
  <c r="B7" i="23" a="1"/>
  <c r="B7" i="23" s="1"/>
  <c r="B6" i="23" a="1"/>
  <c r="B6" i="23" s="1"/>
  <c r="B5" i="23" a="1"/>
  <c r="B5" i="23" s="1"/>
  <c r="B4" i="23" a="1"/>
  <c r="B4" i="23" s="1"/>
  <c r="B3" i="23" a="1"/>
  <c r="B3" i="23" s="1"/>
  <c r="A3" i="23" s="1"/>
  <c r="B2" i="23" a="1"/>
  <c r="B2" i="23" s="1"/>
  <c r="F2" i="23" s="1" a="1"/>
  <c r="F2" i="23" s="1"/>
  <c r="E2" i="22"/>
  <c r="B61" i="22" a="1"/>
  <c r="B61" i="22" s="1"/>
  <c r="A61" i="22" s="1"/>
  <c r="B60" i="22" a="1"/>
  <c r="B60" i="22" s="1"/>
  <c r="A60" i="22" s="1"/>
  <c r="B59" i="22" a="1"/>
  <c r="B59" i="22" s="1"/>
  <c r="A59" i="22" s="1"/>
  <c r="B58" i="22" a="1"/>
  <c r="B58" i="22" s="1"/>
  <c r="A58" i="22" s="1"/>
  <c r="B57" i="22" a="1"/>
  <c r="B57" i="22" s="1"/>
  <c r="A57" i="22" s="1"/>
  <c r="B56" i="22" a="1"/>
  <c r="B56" i="22" s="1"/>
  <c r="A56" i="22" s="1"/>
  <c r="B55" i="22" a="1"/>
  <c r="B55" i="22" s="1"/>
  <c r="A55" i="22" s="1"/>
  <c r="B54" i="22" a="1"/>
  <c r="B54" i="22" s="1"/>
  <c r="A54" i="22" s="1"/>
  <c r="B53" i="22" a="1"/>
  <c r="B53" i="22" s="1"/>
  <c r="A53" i="22" s="1"/>
  <c r="B52" i="22" a="1"/>
  <c r="B52" i="22" s="1"/>
  <c r="A52" i="22" s="1"/>
  <c r="B51" i="22" a="1"/>
  <c r="B51" i="22" s="1"/>
  <c r="A51" i="22" s="1"/>
  <c r="B50" i="22" a="1"/>
  <c r="B50" i="22" s="1"/>
  <c r="A50" i="22" s="1"/>
  <c r="B49" i="22" a="1"/>
  <c r="B49" i="22" s="1"/>
  <c r="A49" i="22" s="1"/>
  <c r="B48" i="22" a="1"/>
  <c r="B48" i="22" s="1"/>
  <c r="A48" i="22" s="1"/>
  <c r="B47" i="22" a="1"/>
  <c r="B47" i="22" s="1"/>
  <c r="A47" i="22" s="1"/>
  <c r="B46" i="22" a="1"/>
  <c r="B46" i="22" s="1"/>
  <c r="A46" i="22" s="1"/>
  <c r="B45" i="22" a="1"/>
  <c r="B45" i="22" s="1"/>
  <c r="A45" i="22" s="1"/>
  <c r="B44" i="22" a="1"/>
  <c r="B44" i="22" s="1"/>
  <c r="A44" i="22" s="1"/>
  <c r="B43" i="22" a="1"/>
  <c r="B43" i="22" s="1"/>
  <c r="A43" i="22" s="1"/>
  <c r="B42" i="22" a="1"/>
  <c r="B42" i="22" s="1"/>
  <c r="A42" i="22" s="1"/>
  <c r="B41" i="22" a="1"/>
  <c r="B41" i="22" s="1"/>
  <c r="A41" i="22" s="1"/>
  <c r="B40" i="22" a="1"/>
  <c r="B40" i="22" s="1"/>
  <c r="A40" i="22" s="1"/>
  <c r="B39" i="22" a="1"/>
  <c r="B39" i="22" s="1"/>
  <c r="A39" i="22" s="1"/>
  <c r="B38" i="22" a="1"/>
  <c r="B38" i="22" s="1"/>
  <c r="A38" i="22" s="1"/>
  <c r="B37" i="22" a="1"/>
  <c r="B37" i="22" s="1"/>
  <c r="A37" i="22" s="1"/>
  <c r="B36" i="22" a="1"/>
  <c r="B36" i="22" s="1"/>
  <c r="A36" i="22" s="1"/>
  <c r="B35" i="22" a="1"/>
  <c r="B35" i="22" s="1"/>
  <c r="A35" i="22" s="1"/>
  <c r="B34" i="22" a="1"/>
  <c r="B34" i="22" s="1"/>
  <c r="A34" i="22" s="1"/>
  <c r="B33" i="22" a="1"/>
  <c r="B33" i="22" s="1"/>
  <c r="A33" i="22" s="1"/>
  <c r="B32" i="22" a="1"/>
  <c r="B32" i="22" s="1"/>
  <c r="A32" i="22" s="1"/>
  <c r="B31" i="22" a="1"/>
  <c r="B31" i="22" s="1"/>
  <c r="A31" i="22" s="1"/>
  <c r="B30" i="22" a="1"/>
  <c r="B30" i="22" s="1"/>
  <c r="A30" i="22" s="1"/>
  <c r="B29" i="22" a="1"/>
  <c r="B29" i="22" s="1"/>
  <c r="A29" i="22" s="1"/>
  <c r="B28" i="22" a="1"/>
  <c r="B28" i="22" s="1"/>
  <c r="A28" i="22" s="1"/>
  <c r="B27" i="22" a="1"/>
  <c r="B27" i="22" s="1"/>
  <c r="A27" i="22" s="1"/>
  <c r="B26" i="22" a="1"/>
  <c r="B26" i="22" s="1"/>
  <c r="A26" i="22" s="1"/>
  <c r="B25" i="22" a="1"/>
  <c r="B25" i="22" s="1"/>
  <c r="A25" i="22" s="1"/>
  <c r="B24" i="22" a="1"/>
  <c r="B24" i="22" s="1"/>
  <c r="A24" i="22" s="1"/>
  <c r="B23" i="22" a="1"/>
  <c r="B23" i="22" s="1"/>
  <c r="A23" i="22" s="1"/>
  <c r="B22" i="22" a="1"/>
  <c r="B22" i="22" s="1"/>
  <c r="A22" i="22" s="1"/>
  <c r="B21" i="22" a="1"/>
  <c r="B21" i="22" s="1"/>
  <c r="A21" i="22" s="1"/>
  <c r="B20" i="22" a="1"/>
  <c r="B20" i="22" s="1"/>
  <c r="A20" i="22" s="1"/>
  <c r="B19" i="22" a="1"/>
  <c r="B19" i="22" s="1"/>
  <c r="A19" i="22" s="1"/>
  <c r="B18" i="22" a="1"/>
  <c r="B18" i="22" s="1"/>
  <c r="A18" i="22" s="1"/>
  <c r="B17" i="22" a="1"/>
  <c r="B17" i="22" s="1"/>
  <c r="A17" i="22" s="1"/>
  <c r="B16" i="22" a="1"/>
  <c r="B16" i="22" s="1"/>
  <c r="A16" i="22" s="1"/>
  <c r="B15" i="22" a="1"/>
  <c r="B15" i="22" s="1"/>
  <c r="A15" i="22" s="1"/>
  <c r="B14" i="22" a="1"/>
  <c r="B14" i="22" s="1"/>
  <c r="A14" i="22" s="1"/>
  <c r="B13" i="22" a="1"/>
  <c r="B13" i="22" s="1"/>
  <c r="A13" i="22" s="1"/>
  <c r="B12" i="22" a="1"/>
  <c r="B12" i="22" s="1"/>
  <c r="A12" i="22" s="1"/>
  <c r="B11" i="22" a="1"/>
  <c r="B11" i="22" s="1"/>
  <c r="A11" i="22" s="1"/>
  <c r="B10" i="22" a="1"/>
  <c r="B10" i="22" s="1"/>
  <c r="A10" i="22" s="1"/>
  <c r="B9" i="22" a="1"/>
  <c r="B9" i="22" s="1"/>
  <c r="A9" i="22" s="1"/>
  <c r="B8" i="22" a="1"/>
  <c r="B8" i="22" s="1"/>
  <c r="B7" i="22" a="1"/>
  <c r="B7" i="22" s="1"/>
  <c r="B6" i="22" a="1"/>
  <c r="B6" i="22" s="1"/>
  <c r="B5" i="22" a="1"/>
  <c r="B5" i="22" s="1"/>
  <c r="B4" i="22" a="1"/>
  <c r="B4" i="22" s="1"/>
  <c r="B3" i="22" a="1"/>
  <c r="B3" i="22" s="1"/>
  <c r="A3" i="22" s="1"/>
  <c r="B2" i="22" a="1"/>
  <c r="B2" i="22" s="1"/>
  <c r="C2" i="22" s="1" a="1"/>
  <c r="C2" i="22" s="1"/>
  <c r="E2" i="21"/>
  <c r="B61" i="21" a="1"/>
  <c r="B61" i="21" s="1"/>
  <c r="A61" i="21" s="1"/>
  <c r="B60" i="21" a="1"/>
  <c r="B60" i="21" s="1"/>
  <c r="A60" i="21" s="1"/>
  <c r="B59" i="21" a="1"/>
  <c r="B59" i="21" s="1"/>
  <c r="A59" i="21" s="1"/>
  <c r="B58" i="21" a="1"/>
  <c r="B58" i="21" s="1"/>
  <c r="A58" i="21" s="1"/>
  <c r="B57" i="21" a="1"/>
  <c r="B57" i="21" s="1"/>
  <c r="A57" i="21" s="1"/>
  <c r="B56" i="21" a="1"/>
  <c r="B56" i="21" s="1"/>
  <c r="A56" i="21" s="1"/>
  <c r="B55" i="21" a="1"/>
  <c r="B55" i="21" s="1"/>
  <c r="A55" i="21" s="1"/>
  <c r="B54" i="21" a="1"/>
  <c r="B54" i="21" s="1"/>
  <c r="A54" i="21" s="1"/>
  <c r="B53" i="21" a="1"/>
  <c r="B53" i="21" s="1"/>
  <c r="A53" i="21" s="1"/>
  <c r="B52" i="21" a="1"/>
  <c r="B52" i="21" s="1"/>
  <c r="A52" i="21" s="1"/>
  <c r="B51" i="21" a="1"/>
  <c r="B51" i="21" s="1"/>
  <c r="A51" i="21" s="1"/>
  <c r="B50" i="21" a="1"/>
  <c r="B50" i="21" s="1"/>
  <c r="A50" i="21" s="1"/>
  <c r="B49" i="21" a="1"/>
  <c r="B49" i="21" s="1"/>
  <c r="A49" i="21" s="1"/>
  <c r="B48" i="21" a="1"/>
  <c r="B48" i="21" s="1"/>
  <c r="A48" i="21" s="1"/>
  <c r="B47" i="21" a="1"/>
  <c r="B47" i="21" s="1"/>
  <c r="A47" i="21" s="1"/>
  <c r="B46" i="21" a="1"/>
  <c r="B46" i="21" s="1"/>
  <c r="A46" i="21" s="1"/>
  <c r="B45" i="21" a="1"/>
  <c r="B45" i="21" s="1"/>
  <c r="A45" i="21" s="1"/>
  <c r="B44" i="21" a="1"/>
  <c r="B44" i="21" s="1"/>
  <c r="A44" i="21" s="1"/>
  <c r="B43" i="21" a="1"/>
  <c r="B43" i="21" s="1"/>
  <c r="A43" i="21" s="1"/>
  <c r="B42" i="21" a="1"/>
  <c r="B42" i="21" s="1"/>
  <c r="A42" i="21" s="1"/>
  <c r="B41" i="21" a="1"/>
  <c r="B41" i="21" s="1"/>
  <c r="A41" i="21" s="1"/>
  <c r="B40" i="21" a="1"/>
  <c r="B40" i="21" s="1"/>
  <c r="A40" i="21" s="1"/>
  <c r="B39" i="21" a="1"/>
  <c r="B39" i="21" s="1"/>
  <c r="A39" i="21" s="1"/>
  <c r="B38" i="21" a="1"/>
  <c r="B38" i="21" s="1"/>
  <c r="D38" i="21" s="1"/>
  <c r="B37" i="21" a="1"/>
  <c r="B37" i="21" s="1"/>
  <c r="A37" i="21" s="1"/>
  <c r="B36" i="21" a="1"/>
  <c r="B36" i="21" s="1"/>
  <c r="A36" i="21" s="1"/>
  <c r="B35" i="21" a="1"/>
  <c r="B35" i="21" s="1"/>
  <c r="A35" i="21" s="1"/>
  <c r="B34" i="21" a="1"/>
  <c r="B34" i="21" s="1"/>
  <c r="A34" i="21" s="1"/>
  <c r="B33" i="21" a="1"/>
  <c r="B33" i="21" s="1"/>
  <c r="A33" i="21" s="1"/>
  <c r="B32" i="21" a="1"/>
  <c r="B32" i="21" s="1"/>
  <c r="A32" i="21" s="1"/>
  <c r="B31" i="21" a="1"/>
  <c r="B31" i="21" s="1"/>
  <c r="A31" i="21" s="1"/>
  <c r="B30" i="21" a="1"/>
  <c r="B30" i="21" s="1"/>
  <c r="A30" i="21" s="1"/>
  <c r="B29" i="21" a="1"/>
  <c r="B29" i="21" s="1"/>
  <c r="A29" i="21" s="1"/>
  <c r="B28" i="21" a="1"/>
  <c r="B28" i="21" s="1"/>
  <c r="A28" i="21" s="1"/>
  <c r="B27" i="21" a="1"/>
  <c r="B27" i="21" s="1"/>
  <c r="A27" i="21" s="1"/>
  <c r="B26" i="21" a="1"/>
  <c r="B26" i="21" s="1"/>
  <c r="A26" i="21" s="1"/>
  <c r="B25" i="21" a="1"/>
  <c r="B25" i="21" s="1"/>
  <c r="A25" i="21" s="1"/>
  <c r="B24" i="21" a="1"/>
  <c r="B24" i="21" s="1"/>
  <c r="A24" i="21" s="1"/>
  <c r="B23" i="21" a="1"/>
  <c r="B23" i="21" s="1"/>
  <c r="A23" i="21" s="1"/>
  <c r="B22" i="21" a="1"/>
  <c r="B22" i="21" s="1"/>
  <c r="A22" i="21" s="1"/>
  <c r="B21" i="21" a="1"/>
  <c r="B21" i="21" s="1"/>
  <c r="A21" i="21" s="1"/>
  <c r="B20" i="21" a="1"/>
  <c r="B20" i="21" s="1"/>
  <c r="A20" i="21" s="1"/>
  <c r="B19" i="21" a="1"/>
  <c r="B19" i="21" s="1"/>
  <c r="A19" i="21" s="1"/>
  <c r="B18" i="21" a="1"/>
  <c r="B18" i="21" s="1"/>
  <c r="A18" i="21" s="1"/>
  <c r="B17" i="21" a="1"/>
  <c r="B17" i="21" s="1"/>
  <c r="A17" i="21" s="1"/>
  <c r="B16" i="21" a="1"/>
  <c r="B16" i="21" s="1"/>
  <c r="A16" i="21" s="1"/>
  <c r="B15" i="21" a="1"/>
  <c r="B15" i="21" s="1"/>
  <c r="A15" i="21" s="1"/>
  <c r="B14" i="21" a="1"/>
  <c r="B14" i="21" s="1"/>
  <c r="A14" i="21" s="1"/>
  <c r="B13" i="21" a="1"/>
  <c r="B13" i="21" s="1"/>
  <c r="A13" i="21" s="1"/>
  <c r="B12" i="21" a="1"/>
  <c r="B12" i="21" s="1"/>
  <c r="A12" i="21" s="1"/>
  <c r="B11" i="21" a="1"/>
  <c r="B11" i="21" s="1"/>
  <c r="A11" i="21" s="1"/>
  <c r="B10" i="21" a="1"/>
  <c r="B10" i="21" s="1"/>
  <c r="A10" i="21" s="1"/>
  <c r="B9" i="21" a="1"/>
  <c r="B9" i="21" s="1"/>
  <c r="A9" i="21" s="1"/>
  <c r="B8" i="21" a="1"/>
  <c r="B8" i="21" s="1"/>
  <c r="B7" i="21" a="1"/>
  <c r="B7" i="21" s="1"/>
  <c r="B6" i="21" a="1"/>
  <c r="B6" i="21" s="1"/>
  <c r="B5" i="21" a="1"/>
  <c r="B5" i="21" s="1"/>
  <c r="B4" i="21" a="1"/>
  <c r="B4" i="21" s="1"/>
  <c r="B3" i="21" a="1"/>
  <c r="B3" i="21" s="1"/>
  <c r="A3" i="21" s="1"/>
  <c r="B2" i="21" a="1"/>
  <c r="B2" i="21" s="1"/>
  <c r="C22" i="21" s="1" a="1"/>
  <c r="C22" i="21" s="1"/>
  <c r="E2" i="20"/>
  <c r="B61" i="20" a="1"/>
  <c r="B61" i="20" s="1"/>
  <c r="A61" i="20" s="1"/>
  <c r="B60" i="20" a="1"/>
  <c r="B60" i="20" s="1"/>
  <c r="A60" i="20" s="1"/>
  <c r="B59" i="20" a="1"/>
  <c r="B59" i="20" s="1"/>
  <c r="A59" i="20" s="1"/>
  <c r="B58" i="20" a="1"/>
  <c r="B58" i="20" s="1"/>
  <c r="A58" i="20" s="1"/>
  <c r="B57" i="20" a="1"/>
  <c r="B57" i="20" s="1"/>
  <c r="A57" i="20" s="1"/>
  <c r="B56" i="20" a="1"/>
  <c r="B56" i="20" s="1"/>
  <c r="A56" i="20" s="1"/>
  <c r="B55" i="20" a="1"/>
  <c r="B55" i="20" s="1"/>
  <c r="A55" i="20" s="1"/>
  <c r="B54" i="20" a="1"/>
  <c r="B54" i="20" s="1"/>
  <c r="A54" i="20" s="1"/>
  <c r="B53" i="20" a="1"/>
  <c r="B53" i="20" s="1"/>
  <c r="A53" i="20" s="1"/>
  <c r="B52" i="20" a="1"/>
  <c r="B52" i="20" s="1"/>
  <c r="A52" i="20" s="1"/>
  <c r="B51" i="20" a="1"/>
  <c r="B51" i="20" s="1"/>
  <c r="A51" i="20" s="1"/>
  <c r="B50" i="20" a="1"/>
  <c r="B50" i="20" s="1"/>
  <c r="A50" i="20" s="1"/>
  <c r="B49" i="20" a="1"/>
  <c r="B49" i="20" s="1"/>
  <c r="A49" i="20" s="1"/>
  <c r="B48" i="20" a="1"/>
  <c r="B48" i="20" s="1"/>
  <c r="A48" i="20" s="1"/>
  <c r="B47" i="20" a="1"/>
  <c r="B47" i="20" s="1"/>
  <c r="A47" i="20" s="1"/>
  <c r="B46" i="20" a="1"/>
  <c r="B46" i="20" s="1"/>
  <c r="A46" i="20" s="1"/>
  <c r="B45" i="20" a="1"/>
  <c r="B45" i="20" s="1"/>
  <c r="A45" i="20" s="1"/>
  <c r="B44" i="20" a="1"/>
  <c r="B44" i="20" s="1"/>
  <c r="A44" i="20" s="1"/>
  <c r="B43" i="20" a="1"/>
  <c r="B43" i="20" s="1"/>
  <c r="A43" i="20" s="1"/>
  <c r="B42" i="20" a="1"/>
  <c r="B42" i="20" s="1"/>
  <c r="A42" i="20" s="1"/>
  <c r="B41" i="20" a="1"/>
  <c r="B41" i="20" s="1"/>
  <c r="A41" i="20" s="1"/>
  <c r="B40" i="20" a="1"/>
  <c r="B40" i="20" s="1"/>
  <c r="A40" i="20" s="1"/>
  <c r="B39" i="20" a="1"/>
  <c r="B39" i="20" s="1"/>
  <c r="A39" i="20" s="1"/>
  <c r="B38" i="20" a="1"/>
  <c r="B38" i="20" s="1"/>
  <c r="A38" i="20" s="1"/>
  <c r="B37" i="20" a="1"/>
  <c r="B37" i="20" s="1"/>
  <c r="A37" i="20" s="1"/>
  <c r="B36" i="20" a="1"/>
  <c r="B36" i="20" s="1"/>
  <c r="A36" i="20" s="1"/>
  <c r="B35" i="20" a="1"/>
  <c r="B35" i="20" s="1"/>
  <c r="A35" i="20" s="1"/>
  <c r="B34" i="20" a="1"/>
  <c r="B34" i="20" s="1"/>
  <c r="A34" i="20" s="1"/>
  <c r="B33" i="20" a="1"/>
  <c r="B33" i="20" s="1"/>
  <c r="A33" i="20" s="1"/>
  <c r="B32" i="20" a="1"/>
  <c r="B32" i="20" s="1"/>
  <c r="A32" i="20" s="1"/>
  <c r="B31" i="20" a="1"/>
  <c r="B31" i="20" s="1"/>
  <c r="A31" i="20" s="1"/>
  <c r="B30" i="20" a="1"/>
  <c r="B30" i="20" s="1"/>
  <c r="A30" i="20" s="1"/>
  <c r="B29" i="20" a="1"/>
  <c r="B29" i="20" s="1"/>
  <c r="A29" i="20" s="1"/>
  <c r="B28" i="20" a="1"/>
  <c r="B28" i="20" s="1"/>
  <c r="A28" i="20" s="1"/>
  <c r="B27" i="20" a="1"/>
  <c r="B27" i="20" s="1"/>
  <c r="A27" i="20" s="1"/>
  <c r="B26" i="20" a="1"/>
  <c r="B26" i="20" s="1"/>
  <c r="A26" i="20" s="1"/>
  <c r="B25" i="20" a="1"/>
  <c r="B25" i="20" s="1"/>
  <c r="A25" i="20" s="1"/>
  <c r="B24" i="20" a="1"/>
  <c r="B24" i="20" s="1"/>
  <c r="A24" i="20" s="1"/>
  <c r="B23" i="20" a="1"/>
  <c r="B23" i="20" s="1"/>
  <c r="A23" i="20" s="1"/>
  <c r="B22" i="20" a="1"/>
  <c r="B22" i="20" s="1"/>
  <c r="A22" i="20" s="1"/>
  <c r="B21" i="20" a="1"/>
  <c r="B21" i="20" s="1"/>
  <c r="A21" i="20" s="1"/>
  <c r="B20" i="20" a="1"/>
  <c r="B20" i="20" s="1"/>
  <c r="A20" i="20" s="1"/>
  <c r="B19" i="20" a="1"/>
  <c r="B19" i="20" s="1"/>
  <c r="A19" i="20" s="1"/>
  <c r="B18" i="20" a="1"/>
  <c r="B18" i="20" s="1"/>
  <c r="A18" i="20" s="1"/>
  <c r="B17" i="20" a="1"/>
  <c r="B17" i="20" s="1"/>
  <c r="A17" i="20" s="1"/>
  <c r="B16" i="20" a="1"/>
  <c r="B16" i="20" s="1"/>
  <c r="A16" i="20" s="1"/>
  <c r="B15" i="20" a="1"/>
  <c r="B15" i="20" s="1"/>
  <c r="A15" i="20" s="1"/>
  <c r="B14" i="20" a="1"/>
  <c r="B14" i="20" s="1"/>
  <c r="A14" i="20" s="1"/>
  <c r="B13" i="20" a="1"/>
  <c r="B13" i="20" s="1"/>
  <c r="A13" i="20" s="1"/>
  <c r="B12" i="20" a="1"/>
  <c r="B12" i="20" s="1"/>
  <c r="A12" i="20" s="1"/>
  <c r="B11" i="20" a="1"/>
  <c r="B11" i="20" s="1"/>
  <c r="A11" i="20" s="1"/>
  <c r="B10" i="20" a="1"/>
  <c r="B10" i="20" s="1"/>
  <c r="A10" i="20" s="1"/>
  <c r="B9" i="20" a="1"/>
  <c r="B9" i="20" s="1"/>
  <c r="A9" i="20" s="1"/>
  <c r="B8" i="20" a="1"/>
  <c r="B8" i="20" s="1"/>
  <c r="B7" i="20" a="1"/>
  <c r="B7" i="20" s="1"/>
  <c r="B6" i="20" a="1"/>
  <c r="B6" i="20" s="1"/>
  <c r="B5" i="20" a="1"/>
  <c r="B5" i="20" s="1"/>
  <c r="B4" i="20" a="1"/>
  <c r="B4" i="20" s="1"/>
  <c r="B3" i="20" a="1"/>
  <c r="B3" i="20" s="1"/>
  <c r="A3" i="20" s="1"/>
  <c r="B2" i="20" a="1"/>
  <c r="B2" i="20" s="1"/>
  <c r="C114" i="20" s="1" a="1"/>
  <c r="C114" i="20" s="1"/>
  <c r="E2" i="18"/>
  <c r="B61" i="18" a="1"/>
  <c r="B61" i="18" s="1"/>
  <c r="A61" i="18" s="1"/>
  <c r="B60" i="18" a="1"/>
  <c r="B60" i="18" s="1"/>
  <c r="A60" i="18" s="1"/>
  <c r="B59" i="18" a="1"/>
  <c r="B59" i="18" s="1"/>
  <c r="A59" i="18" s="1"/>
  <c r="B58" i="18" a="1"/>
  <c r="B58" i="18" s="1"/>
  <c r="A58" i="18" s="1"/>
  <c r="B57" i="18" a="1"/>
  <c r="B57" i="18" s="1"/>
  <c r="A57" i="18" s="1"/>
  <c r="B56" i="18" a="1"/>
  <c r="B56" i="18" s="1"/>
  <c r="A56" i="18" s="1"/>
  <c r="B55" i="18" a="1"/>
  <c r="B55" i="18" s="1"/>
  <c r="A55" i="18" s="1"/>
  <c r="B54" i="18" a="1"/>
  <c r="B54" i="18" s="1"/>
  <c r="A54" i="18" s="1"/>
  <c r="B53" i="18" a="1"/>
  <c r="B53" i="18" s="1"/>
  <c r="A53" i="18" s="1"/>
  <c r="B52" i="18" a="1"/>
  <c r="B52" i="18" s="1"/>
  <c r="A52" i="18" s="1"/>
  <c r="B51" i="18" a="1"/>
  <c r="B51" i="18" s="1"/>
  <c r="A51" i="18" s="1"/>
  <c r="B50" i="18" a="1"/>
  <c r="B50" i="18" s="1"/>
  <c r="A50" i="18" s="1"/>
  <c r="B49" i="18" a="1"/>
  <c r="B49" i="18" s="1"/>
  <c r="A49" i="18" s="1"/>
  <c r="B48" i="18" a="1"/>
  <c r="B48" i="18" s="1"/>
  <c r="A48" i="18" s="1"/>
  <c r="B47" i="18" a="1"/>
  <c r="B47" i="18" s="1"/>
  <c r="A47" i="18" s="1"/>
  <c r="B46" i="18" a="1"/>
  <c r="B46" i="18" s="1"/>
  <c r="A46" i="18" s="1"/>
  <c r="B45" i="18" a="1"/>
  <c r="B45" i="18" s="1"/>
  <c r="A45" i="18" s="1"/>
  <c r="B44" i="18" a="1"/>
  <c r="B44" i="18" s="1"/>
  <c r="A44" i="18" s="1"/>
  <c r="B43" i="18" a="1"/>
  <c r="B43" i="18" s="1"/>
  <c r="A43" i="18" s="1"/>
  <c r="B42" i="18" a="1"/>
  <c r="B42" i="18" s="1"/>
  <c r="A42" i="18" s="1"/>
  <c r="B41" i="18" a="1"/>
  <c r="B41" i="18" s="1"/>
  <c r="A41" i="18" s="1"/>
  <c r="B40" i="18" a="1"/>
  <c r="B40" i="18" s="1"/>
  <c r="A40" i="18" s="1"/>
  <c r="B39" i="18" a="1"/>
  <c r="B39" i="18" s="1"/>
  <c r="F39" i="18" s="1" a="1"/>
  <c r="F39" i="18" s="1"/>
  <c r="B38" i="18" a="1"/>
  <c r="B38" i="18" s="1"/>
  <c r="A38" i="18" s="1"/>
  <c r="B37" i="18" a="1"/>
  <c r="B37" i="18" s="1"/>
  <c r="A37" i="18" s="1"/>
  <c r="B36" i="18" a="1"/>
  <c r="B36" i="18" s="1"/>
  <c r="A36" i="18" s="1"/>
  <c r="B35" i="18" a="1"/>
  <c r="B35" i="18" s="1"/>
  <c r="A35" i="18" s="1"/>
  <c r="B34" i="18" a="1"/>
  <c r="B34" i="18" s="1"/>
  <c r="A34" i="18" s="1"/>
  <c r="B33" i="18" a="1"/>
  <c r="B33" i="18" s="1"/>
  <c r="A33" i="18" s="1"/>
  <c r="B32" i="18" a="1"/>
  <c r="B32" i="18" s="1"/>
  <c r="A32" i="18" s="1"/>
  <c r="B31" i="18" a="1"/>
  <c r="B31" i="18" s="1"/>
  <c r="A31" i="18" s="1"/>
  <c r="B30" i="18" a="1"/>
  <c r="B30" i="18" s="1"/>
  <c r="A30" i="18" s="1"/>
  <c r="B29" i="18" a="1"/>
  <c r="B29" i="18" s="1"/>
  <c r="A29" i="18" s="1"/>
  <c r="B28" i="18" a="1"/>
  <c r="B28" i="18" s="1"/>
  <c r="E28" i="18" s="1"/>
  <c r="B27" i="18" a="1"/>
  <c r="B27" i="18" s="1"/>
  <c r="A27" i="18" s="1"/>
  <c r="B26" i="18" a="1"/>
  <c r="B26" i="18" s="1"/>
  <c r="A26" i="18" s="1"/>
  <c r="B25" i="18" a="1"/>
  <c r="B25" i="18" s="1"/>
  <c r="A25" i="18" s="1"/>
  <c r="B24" i="18" a="1"/>
  <c r="B24" i="18" s="1"/>
  <c r="A24" i="18" s="1"/>
  <c r="B23" i="18" a="1"/>
  <c r="B23" i="18" s="1"/>
  <c r="A23" i="18" s="1"/>
  <c r="B22" i="18" a="1"/>
  <c r="B22" i="18" s="1"/>
  <c r="A22" i="18" s="1"/>
  <c r="B21" i="18" a="1"/>
  <c r="B21" i="18" s="1"/>
  <c r="A21" i="18" s="1"/>
  <c r="B20" i="18" a="1"/>
  <c r="B20" i="18" s="1"/>
  <c r="A20" i="18" s="1"/>
  <c r="B19" i="18" a="1"/>
  <c r="B19" i="18" s="1"/>
  <c r="A19" i="18" s="1"/>
  <c r="B18" i="18" a="1"/>
  <c r="B18" i="18" s="1"/>
  <c r="A18" i="18" s="1"/>
  <c r="B17" i="18" a="1"/>
  <c r="B17" i="18" s="1"/>
  <c r="A17" i="18" s="1"/>
  <c r="B16" i="18" a="1"/>
  <c r="B16" i="18" s="1"/>
  <c r="A16" i="18" s="1"/>
  <c r="B15" i="18" a="1"/>
  <c r="B15" i="18" s="1"/>
  <c r="A15" i="18" s="1"/>
  <c r="B14" i="18" a="1"/>
  <c r="B14" i="18" s="1"/>
  <c r="F14" i="18" s="1" a="1"/>
  <c r="F14" i="18" s="1"/>
  <c r="B13" i="18" a="1"/>
  <c r="B13" i="18" s="1"/>
  <c r="A13" i="18" s="1"/>
  <c r="B12" i="18" a="1"/>
  <c r="B12" i="18" s="1"/>
  <c r="A12" i="18" s="1"/>
  <c r="B11" i="18" a="1"/>
  <c r="B11" i="18" s="1"/>
  <c r="A11" i="18" s="1"/>
  <c r="B10" i="18" a="1"/>
  <c r="B10" i="18" s="1"/>
  <c r="A10" i="18" s="1"/>
  <c r="B9" i="18" a="1"/>
  <c r="B9" i="18" s="1"/>
  <c r="A9" i="18" s="1"/>
  <c r="B8" i="18" a="1"/>
  <c r="B8" i="18" s="1"/>
  <c r="B7" i="18" a="1"/>
  <c r="B7" i="18" s="1"/>
  <c r="B6" i="18" a="1"/>
  <c r="B6" i="18" s="1"/>
  <c r="B5" i="18" a="1"/>
  <c r="B5" i="18" s="1"/>
  <c r="B4" i="18" a="1"/>
  <c r="B4" i="18" s="1"/>
  <c r="B3" i="18" a="1"/>
  <c r="B3" i="18" s="1"/>
  <c r="A3" i="18" s="1"/>
  <c r="B2" i="18" a="1"/>
  <c r="B2" i="18" s="1"/>
  <c r="C2" i="18" s="1" a="1"/>
  <c r="C2" i="18" s="1"/>
  <c r="E2" i="16"/>
  <c r="B61" i="16" a="1"/>
  <c r="B61" i="16" s="1"/>
  <c r="A61" i="16" s="1"/>
  <c r="B60" i="16" a="1"/>
  <c r="B60" i="16" s="1"/>
  <c r="A60" i="16" s="1"/>
  <c r="B59" i="16" a="1"/>
  <c r="B59" i="16" s="1"/>
  <c r="A59" i="16" s="1"/>
  <c r="B58" i="16" a="1"/>
  <c r="B58" i="16" s="1"/>
  <c r="A58" i="16" s="1"/>
  <c r="B57" i="16" a="1"/>
  <c r="B57" i="16" s="1"/>
  <c r="A57" i="16" s="1"/>
  <c r="B56" i="16" a="1"/>
  <c r="B56" i="16" s="1"/>
  <c r="A56" i="16" s="1"/>
  <c r="B55" i="16" a="1"/>
  <c r="B55" i="16" s="1"/>
  <c r="A55" i="16" s="1"/>
  <c r="B54" i="16" a="1"/>
  <c r="B54" i="16" s="1"/>
  <c r="A54" i="16" s="1"/>
  <c r="B53" i="16" a="1"/>
  <c r="B53" i="16" s="1"/>
  <c r="A53" i="16" s="1"/>
  <c r="B52" i="16" a="1"/>
  <c r="B52" i="16" s="1"/>
  <c r="A52" i="16" s="1"/>
  <c r="B51" i="16" a="1"/>
  <c r="B51" i="16" s="1"/>
  <c r="A51" i="16" s="1"/>
  <c r="B50" i="16" a="1"/>
  <c r="B50" i="16" s="1"/>
  <c r="A50" i="16" s="1"/>
  <c r="B49" i="16" a="1"/>
  <c r="B49" i="16" s="1"/>
  <c r="A49" i="16" s="1"/>
  <c r="B48" i="16" a="1"/>
  <c r="B48" i="16" s="1"/>
  <c r="A48" i="16" s="1"/>
  <c r="B47" i="16" a="1"/>
  <c r="B47" i="16" s="1"/>
  <c r="D47" i="16" s="1"/>
  <c r="B46" i="16" a="1"/>
  <c r="B46" i="16" s="1"/>
  <c r="A46" i="16" s="1"/>
  <c r="B45" i="16" a="1"/>
  <c r="B45" i="16" s="1"/>
  <c r="A45" i="16" s="1"/>
  <c r="B44" i="16" a="1"/>
  <c r="B44" i="16" s="1"/>
  <c r="A44" i="16" s="1"/>
  <c r="B43" i="16" a="1"/>
  <c r="B43" i="16" s="1"/>
  <c r="A43" i="16" s="1"/>
  <c r="B42" i="16" a="1"/>
  <c r="B42" i="16" s="1"/>
  <c r="A42" i="16" s="1"/>
  <c r="B41" i="16" a="1"/>
  <c r="B41" i="16" s="1"/>
  <c r="A41" i="16" s="1"/>
  <c r="B40" i="16" a="1"/>
  <c r="B40" i="16" s="1"/>
  <c r="A40" i="16" s="1"/>
  <c r="B39" i="16" a="1"/>
  <c r="B39" i="16" s="1"/>
  <c r="D39" i="16" s="1"/>
  <c r="B38" i="16" a="1"/>
  <c r="B38" i="16" s="1"/>
  <c r="A38" i="16" s="1"/>
  <c r="B37" i="16" a="1"/>
  <c r="B37" i="16" s="1"/>
  <c r="A37" i="16" s="1"/>
  <c r="B36" i="16" a="1"/>
  <c r="B36" i="16" s="1"/>
  <c r="A36" i="16" s="1"/>
  <c r="B35" i="16" a="1"/>
  <c r="B35" i="16" s="1"/>
  <c r="A35" i="16" s="1"/>
  <c r="B34" i="16" a="1"/>
  <c r="B34" i="16" s="1"/>
  <c r="A34" i="16" s="1"/>
  <c r="B33" i="16" a="1"/>
  <c r="B33" i="16" s="1"/>
  <c r="A33" i="16" s="1"/>
  <c r="B32" i="16" a="1"/>
  <c r="B32" i="16" s="1"/>
  <c r="A32" i="16" s="1"/>
  <c r="B31" i="16" a="1"/>
  <c r="B31" i="16" s="1"/>
  <c r="D31" i="16" s="1"/>
  <c r="B30" i="16" a="1"/>
  <c r="B30" i="16" s="1"/>
  <c r="A30" i="16" s="1"/>
  <c r="B29" i="16" a="1"/>
  <c r="B29" i="16" s="1"/>
  <c r="A29" i="16" s="1"/>
  <c r="B28" i="16" a="1"/>
  <c r="B28" i="16" s="1"/>
  <c r="A28" i="16" s="1"/>
  <c r="B27" i="16" a="1"/>
  <c r="B27" i="16" s="1"/>
  <c r="A27" i="16" s="1"/>
  <c r="B26" i="16" a="1"/>
  <c r="B26" i="16" s="1"/>
  <c r="A26" i="16" s="1"/>
  <c r="B25" i="16" a="1"/>
  <c r="B25" i="16" s="1"/>
  <c r="A25" i="16" s="1"/>
  <c r="B24" i="16" a="1"/>
  <c r="B24" i="16" s="1"/>
  <c r="A24" i="16" s="1"/>
  <c r="B23" i="16" a="1"/>
  <c r="B23" i="16" s="1"/>
  <c r="A23" i="16" s="1"/>
  <c r="B22" i="16" a="1"/>
  <c r="B22" i="16" s="1"/>
  <c r="A22" i="16" s="1"/>
  <c r="B21" i="16" a="1"/>
  <c r="B21" i="16" s="1"/>
  <c r="D21" i="16" s="1"/>
  <c r="B20" i="16" a="1"/>
  <c r="B20" i="16" s="1"/>
  <c r="A20" i="16" s="1"/>
  <c r="B19" i="16" a="1"/>
  <c r="B19" i="16" s="1"/>
  <c r="A19" i="16" s="1"/>
  <c r="B18" i="16" a="1"/>
  <c r="B18" i="16" s="1"/>
  <c r="A18" i="16" s="1"/>
  <c r="B17" i="16" a="1"/>
  <c r="B17" i="16" s="1"/>
  <c r="A17" i="16" s="1"/>
  <c r="B16" i="16" a="1"/>
  <c r="B16" i="16" s="1"/>
  <c r="A16" i="16" s="1"/>
  <c r="B15" i="16" a="1"/>
  <c r="B15" i="16" s="1"/>
  <c r="A15" i="16" s="1"/>
  <c r="B14" i="16" a="1"/>
  <c r="B14" i="16" s="1"/>
  <c r="A14" i="16" s="1"/>
  <c r="B13" i="16" a="1"/>
  <c r="B13" i="16" s="1"/>
  <c r="A13" i="16" s="1"/>
  <c r="B12" i="16" a="1"/>
  <c r="B12" i="16" s="1"/>
  <c r="A12" i="16" s="1"/>
  <c r="B11" i="16" a="1"/>
  <c r="B11" i="16" s="1"/>
  <c r="A11" i="16" s="1"/>
  <c r="B10" i="16" a="1"/>
  <c r="B10" i="16" s="1"/>
  <c r="A10" i="16" s="1"/>
  <c r="B9" i="16" a="1"/>
  <c r="B9" i="16" s="1"/>
  <c r="A9" i="16" s="1"/>
  <c r="B8" i="16" a="1"/>
  <c r="B8" i="16" s="1"/>
  <c r="B7" i="16" a="1"/>
  <c r="B7" i="16" s="1"/>
  <c r="B6" i="16" a="1"/>
  <c r="B6" i="16" s="1"/>
  <c r="B5" i="16" a="1"/>
  <c r="B5" i="16" s="1"/>
  <c r="B4" i="16" a="1"/>
  <c r="B4" i="16" s="1"/>
  <c r="B3" i="16" a="1"/>
  <c r="B3" i="16" s="1"/>
  <c r="A3" i="16" s="1"/>
  <c r="B2" i="16" a="1"/>
  <c r="B2" i="16" s="1"/>
  <c r="C28" i="16" s="1" a="1"/>
  <c r="C28" i="16" s="1"/>
  <c r="B12" i="15" a="1"/>
  <c r="B12" i="15" s="1"/>
  <c r="A12" i="15" s="1"/>
  <c r="B11" i="15" a="1"/>
  <c r="B11" i="15" s="1"/>
  <c r="A11" i="15" s="1"/>
  <c r="B10" i="15" a="1"/>
  <c r="B10" i="15" s="1"/>
  <c r="A10" i="15" s="1"/>
  <c r="B9" i="15" a="1"/>
  <c r="B9" i="15" s="1"/>
  <c r="A9" i="15" s="1"/>
  <c r="B8" i="15" a="1"/>
  <c r="B8" i="15" s="1"/>
  <c r="B7" i="15" a="1"/>
  <c r="B7" i="15" s="1"/>
  <c r="B6" i="15" a="1"/>
  <c r="B6" i="15" s="1"/>
  <c r="B5" i="15" a="1"/>
  <c r="B5" i="15" s="1"/>
  <c r="B4" i="15" a="1"/>
  <c r="B4" i="15" s="1"/>
  <c r="B3" i="15" a="1"/>
  <c r="B3" i="15" s="1"/>
  <c r="A3" i="15" s="1"/>
  <c r="B2" i="15" a="1"/>
  <c r="B2" i="15" s="1"/>
  <c r="C9" i="15" s="1" a="1"/>
  <c r="C9" i="15" s="1"/>
  <c r="E2" i="15"/>
  <c r="A8" i="22" l="1"/>
  <c r="A8" i="15"/>
  <c r="A8" i="19"/>
  <c r="A8" i="20"/>
  <c r="A8" i="21"/>
  <c r="A8" i="25"/>
  <c r="A8" i="18"/>
  <c r="A8" i="16"/>
  <c r="A8" i="26"/>
  <c r="A8" i="24"/>
  <c r="A8" i="23"/>
  <c r="D138" i="26"/>
  <c r="C66" i="24" a="1"/>
  <c r="C66" i="24" s="1"/>
  <c r="C76" i="25" a="1"/>
  <c r="C76" i="25" s="1"/>
  <c r="F2" i="22" a="1"/>
  <c r="F2" i="22" s="1"/>
  <c r="F2" i="25" a="1"/>
  <c r="F2" i="25" s="1"/>
  <c r="F2" i="21" a="1"/>
  <c r="F2" i="21" s="1"/>
  <c r="F2" i="26" a="1"/>
  <c r="F2" i="26" s="1"/>
  <c r="F2" i="18" a="1"/>
  <c r="F2" i="18" s="1"/>
  <c r="F76" i="25" a="1"/>
  <c r="F76" i="25" s="1"/>
  <c r="F122" i="24" a="1"/>
  <c r="F122" i="24" s="1"/>
  <c r="C2" i="24" a="1"/>
  <c r="C2" i="24" s="1"/>
  <c r="F82" i="24" a="1"/>
  <c r="F82" i="24" s="1"/>
  <c r="F2" i="20" a="1"/>
  <c r="F2" i="20" s="1"/>
  <c r="E66" i="24"/>
  <c r="A4" i="22"/>
  <c r="C201" i="15" a="1"/>
  <c r="C201" i="15" s="1"/>
  <c r="C188" i="15" a="1"/>
  <c r="C188" i="15" s="1"/>
  <c r="C176" i="15" a="1"/>
  <c r="C176" i="15" s="1"/>
  <c r="C165" i="15" a="1"/>
  <c r="C165" i="15" s="1"/>
  <c r="C151" i="15" a="1"/>
  <c r="C151" i="15" s="1"/>
  <c r="C140" i="15" a="1"/>
  <c r="C140" i="15" s="1"/>
  <c r="C128" i="15" a="1"/>
  <c r="C128" i="15" s="1"/>
  <c r="C114" i="15" a="1"/>
  <c r="C114" i="15" s="1"/>
  <c r="C103" i="15" a="1"/>
  <c r="C103" i="15" s="1"/>
  <c r="C92" i="15" a="1"/>
  <c r="C92" i="15" s="1"/>
  <c r="C78" i="15" a="1"/>
  <c r="C78" i="15" s="1"/>
  <c r="C66" i="15" a="1"/>
  <c r="C66" i="15" s="1"/>
  <c r="C55" i="15" a="1"/>
  <c r="C55" i="15" s="1"/>
  <c r="C39" i="15" a="1"/>
  <c r="C39" i="15" s="1"/>
  <c r="C23" i="15" a="1"/>
  <c r="C23" i="15" s="1"/>
  <c r="C10" i="15" a="1"/>
  <c r="C10" i="15" s="1"/>
  <c r="C190" i="16" a="1"/>
  <c r="C190" i="16" s="1"/>
  <c r="C181" i="16" a="1"/>
  <c r="C181" i="16" s="1"/>
  <c r="C172" i="16" a="1"/>
  <c r="C172" i="16" s="1"/>
  <c r="C154" i="16" a="1"/>
  <c r="C154" i="16" s="1"/>
  <c r="C144" i="16" a="1"/>
  <c r="C144" i="16" s="1"/>
  <c r="C133" i="16" a="1"/>
  <c r="C133" i="16" s="1"/>
  <c r="C123" i="16" a="1"/>
  <c r="C123" i="16" s="1"/>
  <c r="C110" i="16" a="1"/>
  <c r="C110" i="16" s="1"/>
  <c r="C99" i="16" a="1"/>
  <c r="C99" i="16" s="1"/>
  <c r="C86" i="16" a="1"/>
  <c r="C86" i="16" s="1"/>
  <c r="C41" i="16" a="1"/>
  <c r="C41" i="16" s="1"/>
  <c r="C180" i="21" a="1"/>
  <c r="C180" i="21" s="1"/>
  <c r="C140" i="21" a="1"/>
  <c r="C140" i="21" s="1"/>
  <c r="C63" i="21" a="1"/>
  <c r="C63" i="21" s="1"/>
  <c r="C187" i="20" a="1"/>
  <c r="C187" i="20" s="1"/>
  <c r="C5" i="21" a="1"/>
  <c r="C5" i="21" s="1"/>
  <c r="C11" i="21" a="1"/>
  <c r="C11" i="21" s="1"/>
  <c r="C24" i="21" a="1"/>
  <c r="C24" i="21" s="1"/>
  <c r="C30" i="21" a="1"/>
  <c r="C30" i="21" s="1"/>
  <c r="C37" i="21" a="1"/>
  <c r="C37" i="21" s="1"/>
  <c r="C43" i="21" a="1"/>
  <c r="C43" i="21" s="1"/>
  <c r="C56" i="21" a="1"/>
  <c r="C56" i="21" s="1"/>
  <c r="C62" i="21" a="1"/>
  <c r="C62" i="21" s="1"/>
  <c r="C69" i="21" a="1"/>
  <c r="C69" i="21" s="1"/>
  <c r="C75" i="21" a="1"/>
  <c r="C75" i="21" s="1"/>
  <c r="C88" i="21" a="1"/>
  <c r="C88" i="21" s="1"/>
  <c r="C94" i="21" a="1"/>
  <c r="C94" i="21" s="1"/>
  <c r="C101" i="21" a="1"/>
  <c r="C101" i="21" s="1"/>
  <c r="C107" i="21" a="1"/>
  <c r="C107" i="21" s="1"/>
  <c r="C120" i="21" a="1"/>
  <c r="C120" i="21" s="1"/>
  <c r="C126" i="21" a="1"/>
  <c r="C126" i="21" s="1"/>
  <c r="C133" i="21" a="1"/>
  <c r="C133" i="21" s="1"/>
  <c r="C139" i="21" a="1"/>
  <c r="C139" i="21" s="1"/>
  <c r="C152" i="21" a="1"/>
  <c r="C152" i="21" s="1"/>
  <c r="C158" i="21" a="1"/>
  <c r="C158" i="21" s="1"/>
  <c r="C165" i="21" a="1"/>
  <c r="C165" i="21" s="1"/>
  <c r="C171" i="21" a="1"/>
  <c r="C171" i="21" s="1"/>
  <c r="C184" i="21" a="1"/>
  <c r="C184" i="21" s="1"/>
  <c r="C190" i="21" a="1"/>
  <c r="C190" i="21" s="1"/>
  <c r="C197" i="21" a="1"/>
  <c r="C197" i="21" s="1"/>
  <c r="C2" i="21" a="1"/>
  <c r="C2" i="21" s="1"/>
  <c r="C17" i="21" a="1"/>
  <c r="C17" i="21" s="1"/>
  <c r="C25" i="21" a="1"/>
  <c r="C25" i="21" s="1"/>
  <c r="C32" i="21" a="1"/>
  <c r="C32" i="21" s="1"/>
  <c r="C39" i="21" a="1"/>
  <c r="C39" i="21" s="1"/>
  <c r="C46" i="21" a="1"/>
  <c r="C46" i="21" s="1"/>
  <c r="C61" i="21" a="1"/>
  <c r="C61" i="21" s="1"/>
  <c r="C68" i="21" a="1"/>
  <c r="C68" i="21" s="1"/>
  <c r="C76" i="21" a="1"/>
  <c r="C76" i="21" s="1"/>
  <c r="C83" i="21" a="1"/>
  <c r="C83" i="21" s="1"/>
  <c r="C90" i="21" a="1"/>
  <c r="C90" i="21" s="1"/>
  <c r="C105" i="21" a="1"/>
  <c r="C105" i="21" s="1"/>
  <c r="C112" i="21" a="1"/>
  <c r="C112" i="21" s="1"/>
  <c r="C119" i="21" a="1"/>
  <c r="C119" i="21" s="1"/>
  <c r="C127" i="21" a="1"/>
  <c r="C127" i="21" s="1"/>
  <c r="C134" i="21" a="1"/>
  <c r="C134" i="21" s="1"/>
  <c r="C149" i="21" a="1"/>
  <c r="C149" i="21" s="1"/>
  <c r="C156" i="21" a="1"/>
  <c r="C156" i="21" s="1"/>
  <c r="C163" i="21" a="1"/>
  <c r="C163" i="21" s="1"/>
  <c r="C170" i="21" a="1"/>
  <c r="C170" i="21" s="1"/>
  <c r="C178" i="21" a="1"/>
  <c r="C178" i="21" s="1"/>
  <c r="C193" i="21" a="1"/>
  <c r="C193" i="21" s="1"/>
  <c r="C200" i="21" a="1"/>
  <c r="C200" i="21" s="1"/>
  <c r="C3" i="21" a="1"/>
  <c r="C3" i="21" s="1"/>
  <c r="C10" i="21" a="1"/>
  <c r="C10" i="21" s="1"/>
  <c r="C18" i="21" a="1"/>
  <c r="C18" i="21" s="1"/>
  <c r="C33" i="21" a="1"/>
  <c r="C33" i="21" s="1"/>
  <c r="C40" i="21" a="1"/>
  <c r="C40" i="21" s="1"/>
  <c r="C47" i="21" a="1"/>
  <c r="C47" i="21" s="1"/>
  <c r="C54" i="21" a="1"/>
  <c r="C54" i="21" s="1"/>
  <c r="C77" i="21" a="1"/>
  <c r="C77" i="21" s="1"/>
  <c r="C84" i="21" a="1"/>
  <c r="C84" i="21" s="1"/>
  <c r="C91" i="21" a="1"/>
  <c r="C91" i="21" s="1"/>
  <c r="C98" i="21" a="1"/>
  <c r="C98" i="21" s="1"/>
  <c r="C113" i="21" a="1"/>
  <c r="C113" i="21" s="1"/>
  <c r="C121" i="21" a="1"/>
  <c r="C121" i="21" s="1"/>
  <c r="C128" i="21" a="1"/>
  <c r="C128" i="21" s="1"/>
  <c r="C135" i="21" a="1"/>
  <c r="C135" i="21" s="1"/>
  <c r="C142" i="21" a="1"/>
  <c r="C142" i="21" s="1"/>
  <c r="C157" i="21" a="1"/>
  <c r="C157" i="21" s="1"/>
  <c r="C164" i="21" a="1"/>
  <c r="C164" i="21" s="1"/>
  <c r="C172" i="21" a="1"/>
  <c r="C172" i="21" s="1"/>
  <c r="C179" i="21" a="1"/>
  <c r="C179" i="21" s="1"/>
  <c r="C186" i="21" a="1"/>
  <c r="C186" i="21" s="1"/>
  <c r="C201" i="21" a="1"/>
  <c r="C201" i="21" s="1"/>
  <c r="C14" i="21" a="1"/>
  <c r="C14" i="21" s="1"/>
  <c r="C23" i="21" a="1"/>
  <c r="C23" i="21" s="1"/>
  <c r="C34" i="21" a="1"/>
  <c r="C34" i="21" s="1"/>
  <c r="C44" i="21" a="1"/>
  <c r="C44" i="21" s="1"/>
  <c r="C53" i="21" a="1"/>
  <c r="C53" i="21" s="1"/>
  <c r="C64" i="21" a="1"/>
  <c r="C64" i="21" s="1"/>
  <c r="C73" i="21" a="1"/>
  <c r="C73" i="21" s="1"/>
  <c r="C82" i="21" a="1"/>
  <c r="C82" i="21" s="1"/>
  <c r="C93" i="21" a="1"/>
  <c r="C93" i="21" s="1"/>
  <c r="C102" i="21" a="1"/>
  <c r="C102" i="21" s="1"/>
  <c r="C111" i="21" a="1"/>
  <c r="C111" i="21" s="1"/>
  <c r="C122" i="21" a="1"/>
  <c r="C122" i="21" s="1"/>
  <c r="C131" i="21" a="1"/>
  <c r="C131" i="21" s="1"/>
  <c r="C141" i="21" a="1"/>
  <c r="C141" i="21" s="1"/>
  <c r="C151" i="21" a="1"/>
  <c r="C151" i="21" s="1"/>
  <c r="C161" i="21" a="1"/>
  <c r="C161" i="21" s="1"/>
  <c r="C181" i="21" a="1"/>
  <c r="C181" i="21" s="1"/>
  <c r="C199" i="21" a="1"/>
  <c r="C199" i="21" s="1"/>
  <c r="C6" i="21" a="1"/>
  <c r="C6" i="21" s="1"/>
  <c r="C15" i="21" a="1"/>
  <c r="C15" i="21" s="1"/>
  <c r="C26" i="21" a="1"/>
  <c r="C26" i="21" s="1"/>
  <c r="C35" i="21" a="1"/>
  <c r="C35" i="21" s="1"/>
  <c r="C45" i="21" a="1"/>
  <c r="C45" i="21" s="1"/>
  <c r="C55" i="21" a="1"/>
  <c r="C55" i="21" s="1"/>
  <c r="C65" i="21" a="1"/>
  <c r="C65" i="21" s="1"/>
  <c r="C85" i="21" a="1"/>
  <c r="C85" i="21" s="1"/>
  <c r="C103" i="21" a="1"/>
  <c r="C103" i="21" s="1"/>
  <c r="C114" i="21" a="1"/>
  <c r="C114" i="21" s="1"/>
  <c r="C123" i="21" a="1"/>
  <c r="C123" i="21" s="1"/>
  <c r="C132" i="21" a="1"/>
  <c r="C132" i="21" s="1"/>
  <c r="C143" i="21" a="1"/>
  <c r="C143" i="21" s="1"/>
  <c r="C153" i="21" a="1"/>
  <c r="C153" i="21" s="1"/>
  <c r="C173" i="21" a="1"/>
  <c r="C173" i="21" s="1"/>
  <c r="C191" i="21" a="1"/>
  <c r="C191" i="21" s="1"/>
  <c r="C7" i="21" a="1"/>
  <c r="C7" i="21" s="1"/>
  <c r="C16" i="21" a="1"/>
  <c r="C16" i="21" s="1"/>
  <c r="C27" i="21" a="1"/>
  <c r="C27" i="21" s="1"/>
  <c r="C36" i="21" a="1"/>
  <c r="C36" i="21" s="1"/>
  <c r="C57" i="21" a="1"/>
  <c r="C57" i="21" s="1"/>
  <c r="C74" i="21" a="1"/>
  <c r="C74" i="21" s="1"/>
  <c r="C95" i="21" a="1"/>
  <c r="C95" i="21" s="1"/>
  <c r="C104" i="21" a="1"/>
  <c r="C104" i="21" s="1"/>
  <c r="C115" i="21" a="1"/>
  <c r="C115" i="21" s="1"/>
  <c r="C124" i="21" a="1"/>
  <c r="C124" i="21" s="1"/>
  <c r="C144" i="21" a="1"/>
  <c r="C144" i="21" s="1"/>
  <c r="C162" i="21" a="1"/>
  <c r="C162" i="21" s="1"/>
  <c r="C182" i="21" a="1"/>
  <c r="C182" i="21" s="1"/>
  <c r="C192" i="21" a="1"/>
  <c r="C192" i="21" s="1"/>
  <c r="C8" i="21" a="1"/>
  <c r="C8" i="21" s="1"/>
  <c r="C19" i="21" a="1"/>
  <c r="C19" i="21" s="1"/>
  <c r="C28" i="21" a="1"/>
  <c r="C28" i="21" s="1"/>
  <c r="C48" i="21" a="1"/>
  <c r="C48" i="21" s="1"/>
  <c r="C66" i="21" a="1"/>
  <c r="C66" i="21" s="1"/>
  <c r="C86" i="21" a="1"/>
  <c r="C86" i="21" s="1"/>
  <c r="C96" i="21" a="1"/>
  <c r="C96" i="21" s="1"/>
  <c r="C106" i="21" a="1"/>
  <c r="C106" i="21" s="1"/>
  <c r="C116" i="21" a="1"/>
  <c r="C116" i="21" s="1"/>
  <c r="C125" i="21" a="1"/>
  <c r="C125" i="21" s="1"/>
  <c r="C136" i="21" a="1"/>
  <c r="C136" i="21" s="1"/>
  <c r="C145" i="21" a="1"/>
  <c r="C145" i="21" s="1"/>
  <c r="C154" i="21" a="1"/>
  <c r="C154" i="21" s="1"/>
  <c r="C174" i="21" a="1"/>
  <c r="C174" i="21" s="1"/>
  <c r="C183" i="21" a="1"/>
  <c r="C183" i="21" s="1"/>
  <c r="C194" i="21" a="1"/>
  <c r="C194" i="21" s="1"/>
  <c r="C9" i="21" a="1"/>
  <c r="C9" i="21" s="1"/>
  <c r="C20" i="21" a="1"/>
  <c r="C20" i="21" s="1"/>
  <c r="C29" i="21" a="1"/>
  <c r="C29" i="21" s="1"/>
  <c r="C38" i="21" a="1"/>
  <c r="C38" i="21" s="1"/>
  <c r="C49" i="21" a="1"/>
  <c r="C49" i="21" s="1"/>
  <c r="C58" i="21" a="1"/>
  <c r="C58" i="21" s="1"/>
  <c r="C67" i="21" a="1"/>
  <c r="C67" i="21" s="1"/>
  <c r="C78" i="21" a="1"/>
  <c r="C78" i="21" s="1"/>
  <c r="C87" i="21" a="1"/>
  <c r="C87" i="21" s="1"/>
  <c r="C97" i="21" a="1"/>
  <c r="C97" i="21" s="1"/>
  <c r="C108" i="21" a="1"/>
  <c r="C108" i="21" s="1"/>
  <c r="C117" i="21" a="1"/>
  <c r="C117" i="21" s="1"/>
  <c r="C137" i="21" a="1"/>
  <c r="C137" i="21" s="1"/>
  <c r="C146" i="21" a="1"/>
  <c r="C146" i="21" s="1"/>
  <c r="C155" i="21" a="1"/>
  <c r="C155" i="21" s="1"/>
  <c r="C166" i="21" a="1"/>
  <c r="C166" i="21" s="1"/>
  <c r="C175" i="21" a="1"/>
  <c r="C175" i="21" s="1"/>
  <c r="C185" i="21" a="1"/>
  <c r="C185" i="21" s="1"/>
  <c r="C195" i="21" a="1"/>
  <c r="C195" i="21" s="1"/>
  <c r="C12" i="21" a="1"/>
  <c r="C12" i="21" s="1"/>
  <c r="C21" i="21" a="1"/>
  <c r="C21" i="21" s="1"/>
  <c r="C41" i="21" a="1"/>
  <c r="C41" i="21" s="1"/>
  <c r="C50" i="21" a="1"/>
  <c r="C50" i="21" s="1"/>
  <c r="C59" i="21" a="1"/>
  <c r="C59" i="21" s="1"/>
  <c r="C70" i="21" a="1"/>
  <c r="C70" i="21" s="1"/>
  <c r="C79" i="21" a="1"/>
  <c r="C79" i="21" s="1"/>
  <c r="C89" i="21" a="1"/>
  <c r="C89" i="21" s="1"/>
  <c r="C99" i="21" a="1"/>
  <c r="C99" i="21" s="1"/>
  <c r="C109" i="21" a="1"/>
  <c r="C109" i="21" s="1"/>
  <c r="C129" i="21" a="1"/>
  <c r="C129" i="21" s="1"/>
  <c r="C147" i="21" a="1"/>
  <c r="C147" i="21" s="1"/>
  <c r="C167" i="21" a="1"/>
  <c r="C167" i="21" s="1"/>
  <c r="C176" i="21" a="1"/>
  <c r="C176" i="21" s="1"/>
  <c r="C187" i="21" a="1"/>
  <c r="C187" i="21" s="1"/>
  <c r="C196" i="21" a="1"/>
  <c r="C196" i="21" s="1"/>
  <c r="C2" i="23" a="1"/>
  <c r="C2" i="23" s="1"/>
  <c r="C115" i="18" a="1"/>
  <c r="C115" i="18" s="1"/>
  <c r="C200" i="15" a="1"/>
  <c r="C200" i="15" s="1"/>
  <c r="C186" i="15" a="1"/>
  <c r="C186" i="15" s="1"/>
  <c r="C175" i="15" a="1"/>
  <c r="C175" i="15" s="1"/>
  <c r="C164" i="15" a="1"/>
  <c r="C164" i="15" s="1"/>
  <c r="C150" i="15" a="1"/>
  <c r="C150" i="15" s="1"/>
  <c r="C138" i="15" a="1"/>
  <c r="C138" i="15" s="1"/>
  <c r="C127" i="15" a="1"/>
  <c r="C127" i="15" s="1"/>
  <c r="C113" i="15" a="1"/>
  <c r="C113" i="15" s="1"/>
  <c r="C102" i="15" a="1"/>
  <c r="C102" i="15" s="1"/>
  <c r="C90" i="15" a="1"/>
  <c r="C90" i="15" s="1"/>
  <c r="C77" i="15" a="1"/>
  <c r="C77" i="15" s="1"/>
  <c r="C65" i="15" a="1"/>
  <c r="C65" i="15" s="1"/>
  <c r="C50" i="15" a="1"/>
  <c r="C50" i="15" s="1"/>
  <c r="C38" i="15" a="1"/>
  <c r="C38" i="15" s="1"/>
  <c r="C22" i="15" a="1"/>
  <c r="C22" i="15" s="1"/>
  <c r="C197" i="16" a="1"/>
  <c r="C197" i="16" s="1"/>
  <c r="C151" i="16" a="1"/>
  <c r="C151" i="16" s="1"/>
  <c r="C130" i="16" a="1"/>
  <c r="C130" i="16" s="1"/>
  <c r="C119" i="16" a="1"/>
  <c r="C119" i="16" s="1"/>
  <c r="C95" i="16" a="1"/>
  <c r="C95" i="16" s="1"/>
  <c r="C82" i="16" a="1"/>
  <c r="C82" i="16" s="1"/>
  <c r="C68" i="16" a="1"/>
  <c r="C68" i="16" s="1"/>
  <c r="C13" i="16" a="1"/>
  <c r="C13" i="16" s="1"/>
  <c r="C177" i="21" a="1"/>
  <c r="C177" i="21" s="1"/>
  <c r="C138" i="21" a="1"/>
  <c r="C138" i="21" s="1"/>
  <c r="C100" i="21" a="1"/>
  <c r="C100" i="21" s="1"/>
  <c r="C60" i="21" a="1"/>
  <c r="C60" i="21" s="1"/>
  <c r="C180" i="20" a="1"/>
  <c r="C180" i="20" s="1"/>
  <c r="C3" i="15" a="1"/>
  <c r="C3" i="15" s="1"/>
  <c r="C11" i="15" a="1"/>
  <c r="C11" i="15" s="1"/>
  <c r="C19" i="15" a="1"/>
  <c r="C19" i="15" s="1"/>
  <c r="C27" i="15" a="1"/>
  <c r="C27" i="15" s="1"/>
  <c r="C35" i="15" a="1"/>
  <c r="C35" i="15" s="1"/>
  <c r="C43" i="15" a="1"/>
  <c r="C43" i="15" s="1"/>
  <c r="C51" i="15" a="1"/>
  <c r="C51" i="15" s="1"/>
  <c r="C59" i="15" a="1"/>
  <c r="C59" i="15" s="1"/>
  <c r="C67" i="15" a="1"/>
  <c r="C67" i="15" s="1"/>
  <c r="C75" i="15" a="1"/>
  <c r="C75" i="15" s="1"/>
  <c r="C83" i="15" a="1"/>
  <c r="C83" i="15" s="1"/>
  <c r="C91" i="15" a="1"/>
  <c r="C91" i="15" s="1"/>
  <c r="C99" i="15" a="1"/>
  <c r="C99" i="15" s="1"/>
  <c r="C107" i="15" a="1"/>
  <c r="C107" i="15" s="1"/>
  <c r="C115" i="15" a="1"/>
  <c r="C115" i="15" s="1"/>
  <c r="C123" i="15" a="1"/>
  <c r="C123" i="15" s="1"/>
  <c r="C131" i="15" a="1"/>
  <c r="C131" i="15" s="1"/>
  <c r="C139" i="15" a="1"/>
  <c r="C139" i="15" s="1"/>
  <c r="C147" i="15" a="1"/>
  <c r="C147" i="15" s="1"/>
  <c r="C155" i="15" a="1"/>
  <c r="C155" i="15" s="1"/>
  <c r="C163" i="15" a="1"/>
  <c r="C163" i="15" s="1"/>
  <c r="C171" i="15" a="1"/>
  <c r="C171" i="15" s="1"/>
  <c r="C179" i="15" a="1"/>
  <c r="C179" i="15" s="1"/>
  <c r="C187" i="15" a="1"/>
  <c r="C187" i="15" s="1"/>
  <c r="C195" i="15" a="1"/>
  <c r="C195" i="15" s="1"/>
  <c r="C6" i="15" a="1"/>
  <c r="C6" i="15" s="1"/>
  <c r="C15" i="15" a="1"/>
  <c r="C15" i="15" s="1"/>
  <c r="C24" i="15" a="1"/>
  <c r="C24" i="15" s="1"/>
  <c r="C33" i="15" a="1"/>
  <c r="C33" i="15" s="1"/>
  <c r="C42" i="15" a="1"/>
  <c r="C42" i="15" s="1"/>
  <c r="C52" i="15" a="1"/>
  <c r="C52" i="15" s="1"/>
  <c r="C61" i="15" a="1"/>
  <c r="C61" i="15" s="1"/>
  <c r="C70" i="15" a="1"/>
  <c r="C70" i="15" s="1"/>
  <c r="C79" i="15" a="1"/>
  <c r="C79" i="15" s="1"/>
  <c r="C88" i="15" a="1"/>
  <c r="C88" i="15" s="1"/>
  <c r="C97" i="15" a="1"/>
  <c r="C97" i="15" s="1"/>
  <c r="C106" i="15" a="1"/>
  <c r="C106" i="15" s="1"/>
  <c r="C116" i="15" a="1"/>
  <c r="C116" i="15" s="1"/>
  <c r="C125" i="15" a="1"/>
  <c r="C125" i="15" s="1"/>
  <c r="C134" i="15" a="1"/>
  <c r="C134" i="15" s="1"/>
  <c r="C143" i="15" a="1"/>
  <c r="C143" i="15" s="1"/>
  <c r="C152" i="15" a="1"/>
  <c r="C152" i="15" s="1"/>
  <c r="C161" i="15" a="1"/>
  <c r="C161" i="15" s="1"/>
  <c r="C170" i="15" a="1"/>
  <c r="C170" i="15" s="1"/>
  <c r="C180" i="15" a="1"/>
  <c r="C180" i="15" s="1"/>
  <c r="C189" i="15" a="1"/>
  <c r="C189" i="15" s="1"/>
  <c r="C198" i="15" a="1"/>
  <c r="C198" i="15" s="1"/>
  <c r="C7" i="15" a="1"/>
  <c r="C7" i="15" s="1"/>
  <c r="C16" i="15" a="1"/>
  <c r="C16" i="15" s="1"/>
  <c r="C25" i="15" a="1"/>
  <c r="C25" i="15" s="1"/>
  <c r="C34" i="15" a="1"/>
  <c r="C34" i="15" s="1"/>
  <c r="C44" i="15" a="1"/>
  <c r="C44" i="15" s="1"/>
  <c r="C53" i="15" a="1"/>
  <c r="C53" i="15" s="1"/>
  <c r="C62" i="15" a="1"/>
  <c r="C62" i="15" s="1"/>
  <c r="C71" i="15" a="1"/>
  <c r="C71" i="15" s="1"/>
  <c r="C80" i="15" a="1"/>
  <c r="C80" i="15" s="1"/>
  <c r="C89" i="15" a="1"/>
  <c r="C89" i="15" s="1"/>
  <c r="C98" i="15" a="1"/>
  <c r="C98" i="15" s="1"/>
  <c r="C108" i="15" a="1"/>
  <c r="C108" i="15" s="1"/>
  <c r="C117" i="15" a="1"/>
  <c r="C117" i="15" s="1"/>
  <c r="C126" i="15" a="1"/>
  <c r="C126" i="15" s="1"/>
  <c r="C135" i="15" a="1"/>
  <c r="C135" i="15" s="1"/>
  <c r="C144" i="15" a="1"/>
  <c r="C144" i="15" s="1"/>
  <c r="C153" i="15" a="1"/>
  <c r="C153" i="15" s="1"/>
  <c r="C162" i="15" a="1"/>
  <c r="C162" i="15" s="1"/>
  <c r="C172" i="15" a="1"/>
  <c r="C172" i="15" s="1"/>
  <c r="C181" i="15" a="1"/>
  <c r="C181" i="15" s="1"/>
  <c r="C190" i="15" a="1"/>
  <c r="C190" i="15" s="1"/>
  <c r="C199" i="15" a="1"/>
  <c r="C199" i="15" s="1"/>
  <c r="C8" i="15" a="1"/>
  <c r="C8" i="15" s="1"/>
  <c r="C17" i="15" a="1"/>
  <c r="C17" i="15" s="1"/>
  <c r="C26" i="15" a="1"/>
  <c r="C26" i="15" s="1"/>
  <c r="C36" i="15" a="1"/>
  <c r="C36" i="15" s="1"/>
  <c r="C45" i="15" a="1"/>
  <c r="C45" i="15" s="1"/>
  <c r="C54" i="15" a="1"/>
  <c r="C54" i="15" s="1"/>
  <c r="F2" i="16" a="1"/>
  <c r="F2" i="16" s="1"/>
  <c r="C7" i="20" a="1"/>
  <c r="C7" i="20" s="1"/>
  <c r="C23" i="20" a="1"/>
  <c r="C23" i="20" s="1"/>
  <c r="C39" i="20" a="1"/>
  <c r="C39" i="20" s="1"/>
  <c r="C55" i="20" a="1"/>
  <c r="C55" i="20" s="1"/>
  <c r="C71" i="20" a="1"/>
  <c r="C71" i="20" s="1"/>
  <c r="C87" i="20" a="1"/>
  <c r="C87" i="20" s="1"/>
  <c r="C103" i="20" a="1"/>
  <c r="C103" i="20" s="1"/>
  <c r="C119" i="20" a="1"/>
  <c r="C119" i="20" s="1"/>
  <c r="C135" i="20" a="1"/>
  <c r="C135" i="20" s="1"/>
  <c r="C151" i="20" a="1"/>
  <c r="C151" i="20" s="1"/>
  <c r="C167" i="20" a="1"/>
  <c r="C167" i="20" s="1"/>
  <c r="C183" i="20" a="1"/>
  <c r="C183" i="20" s="1"/>
  <c r="C199" i="20" a="1"/>
  <c r="C199" i="20" s="1"/>
  <c r="C8" i="20" a="1"/>
  <c r="C8" i="20" s="1"/>
  <c r="C20" i="20" a="1"/>
  <c r="C20" i="20" s="1"/>
  <c r="C32" i="20" a="1"/>
  <c r="C32" i="20" s="1"/>
  <c r="C44" i="20" a="1"/>
  <c r="C44" i="20" s="1"/>
  <c r="C50" i="20" a="1"/>
  <c r="C50" i="20" s="1"/>
  <c r="C62" i="20" a="1"/>
  <c r="C62" i="20" s="1"/>
  <c r="C74" i="20" a="1"/>
  <c r="C74" i="20" s="1"/>
  <c r="C86" i="20" a="1"/>
  <c r="C86" i="20" s="1"/>
  <c r="C93" i="20" a="1"/>
  <c r="C93" i="20" s="1"/>
  <c r="C99" i="20" a="1"/>
  <c r="C99" i="20" s="1"/>
  <c r="C105" i="20" a="1"/>
  <c r="C105" i="20" s="1"/>
  <c r="C111" i="20" a="1"/>
  <c r="C111" i="20" s="1"/>
  <c r="C117" i="20" a="1"/>
  <c r="C117" i="20" s="1"/>
  <c r="C123" i="20" a="1"/>
  <c r="C123" i="20" s="1"/>
  <c r="C129" i="20" a="1"/>
  <c r="C129" i="20" s="1"/>
  <c r="C136" i="20" a="1"/>
  <c r="C136" i="20" s="1"/>
  <c r="C148" i="20" a="1"/>
  <c r="C148" i="20" s="1"/>
  <c r="C160" i="20" a="1"/>
  <c r="C160" i="20" s="1"/>
  <c r="C172" i="20" a="1"/>
  <c r="C172" i="20" s="1"/>
  <c r="C178" i="20" a="1"/>
  <c r="C178" i="20" s="1"/>
  <c r="C190" i="20" a="1"/>
  <c r="C190" i="20" s="1"/>
  <c r="C2" i="20" a="1"/>
  <c r="C2" i="20" s="1"/>
  <c r="C14" i="20" a="1"/>
  <c r="C14" i="20" s="1"/>
  <c r="C26" i="20" a="1"/>
  <c r="C26" i="20" s="1"/>
  <c r="C38" i="20" a="1"/>
  <c r="C38" i="20" s="1"/>
  <c r="C45" i="20" a="1"/>
  <c r="C45" i="20" s="1"/>
  <c r="C51" i="20" a="1"/>
  <c r="C51" i="20" s="1"/>
  <c r="C57" i="20" a="1"/>
  <c r="C57" i="20" s="1"/>
  <c r="C63" i="20" a="1"/>
  <c r="C63" i="20" s="1"/>
  <c r="C69" i="20" a="1"/>
  <c r="C69" i="20" s="1"/>
  <c r="C75" i="20" a="1"/>
  <c r="C75" i="20" s="1"/>
  <c r="C81" i="20" a="1"/>
  <c r="C81" i="20" s="1"/>
  <c r="C88" i="20" a="1"/>
  <c r="C88" i="20" s="1"/>
  <c r="C100" i="20" a="1"/>
  <c r="C100" i="20" s="1"/>
  <c r="C112" i="20" a="1"/>
  <c r="C112" i="20" s="1"/>
  <c r="C124" i="20" a="1"/>
  <c r="C124" i="20" s="1"/>
  <c r="C130" i="20" a="1"/>
  <c r="C130" i="20" s="1"/>
  <c r="C142" i="20" a="1"/>
  <c r="C142" i="20" s="1"/>
  <c r="C154" i="20" a="1"/>
  <c r="C154" i="20" s="1"/>
  <c r="C166" i="20" a="1"/>
  <c r="C166" i="20" s="1"/>
  <c r="C173" i="20" a="1"/>
  <c r="C173" i="20" s="1"/>
  <c r="C179" i="20" a="1"/>
  <c r="C179" i="20" s="1"/>
  <c r="C185" i="20" a="1"/>
  <c r="C185" i="20" s="1"/>
  <c r="C191" i="20" a="1"/>
  <c r="C191" i="20" s="1"/>
  <c r="C197" i="20" a="1"/>
  <c r="C197" i="20" s="1"/>
  <c r="C17" i="20" a="1"/>
  <c r="C17" i="20" s="1"/>
  <c r="C25" i="20" a="1"/>
  <c r="C25" i="20" s="1"/>
  <c r="C34" i="20" a="1"/>
  <c r="C34" i="20" s="1"/>
  <c r="C49" i="20" a="1"/>
  <c r="C49" i="20" s="1"/>
  <c r="C58" i="20" a="1"/>
  <c r="C58" i="20" s="1"/>
  <c r="C66" i="20" a="1"/>
  <c r="C66" i="20" s="1"/>
  <c r="C83" i="20" a="1"/>
  <c r="C83" i="20" s="1"/>
  <c r="C90" i="20" a="1"/>
  <c r="C90" i="20" s="1"/>
  <c r="C98" i="20" a="1"/>
  <c r="C98" i="20" s="1"/>
  <c r="C107" i="20" a="1"/>
  <c r="C107" i="20" s="1"/>
  <c r="C115" i="20" a="1"/>
  <c r="C115" i="20" s="1"/>
  <c r="C122" i="20" a="1"/>
  <c r="C122" i="20" s="1"/>
  <c r="C132" i="20" a="1"/>
  <c r="C132" i="20" s="1"/>
  <c r="C139" i="20" a="1"/>
  <c r="C139" i="20" s="1"/>
  <c r="C147" i="20" a="1"/>
  <c r="C147" i="20" s="1"/>
  <c r="C156" i="20" a="1"/>
  <c r="C156" i="20" s="1"/>
  <c r="C164" i="20" a="1"/>
  <c r="C164" i="20" s="1"/>
  <c r="C171" i="20" a="1"/>
  <c r="C171" i="20" s="1"/>
  <c r="C188" i="20" a="1"/>
  <c r="C188" i="20" s="1"/>
  <c r="C196" i="20" a="1"/>
  <c r="C196" i="20" s="1"/>
  <c r="C3" i="20" a="1"/>
  <c r="C3" i="20" s="1"/>
  <c r="C10" i="20" a="1"/>
  <c r="C10" i="20" s="1"/>
  <c r="C18" i="20" a="1"/>
  <c r="C18" i="20" s="1"/>
  <c r="C27" i="20" a="1"/>
  <c r="C27" i="20" s="1"/>
  <c r="C35" i="20" a="1"/>
  <c r="C35" i="20" s="1"/>
  <c r="C42" i="20" a="1"/>
  <c r="C42" i="20" s="1"/>
  <c r="C52" i="20" a="1"/>
  <c r="C52" i="20" s="1"/>
  <c r="C59" i="20" a="1"/>
  <c r="C59" i="20" s="1"/>
  <c r="C67" i="20" a="1"/>
  <c r="C67" i="20" s="1"/>
  <c r="C76" i="20" a="1"/>
  <c r="C76" i="20" s="1"/>
  <c r="C84" i="20" a="1"/>
  <c r="C84" i="20" s="1"/>
  <c r="C91" i="20" a="1"/>
  <c r="C91" i="20" s="1"/>
  <c r="C108" i="20" a="1"/>
  <c r="C108" i="20" s="1"/>
  <c r="C116" i="20" a="1"/>
  <c r="C116" i="20" s="1"/>
  <c r="C125" i="20" a="1"/>
  <c r="C125" i="20" s="1"/>
  <c r="C140" i="20" a="1"/>
  <c r="C140" i="20" s="1"/>
  <c r="C149" i="20" a="1"/>
  <c r="C149" i="20" s="1"/>
  <c r="C157" i="20" a="1"/>
  <c r="C157" i="20" s="1"/>
  <c r="C181" i="20" a="1"/>
  <c r="C181" i="20" s="1"/>
  <c r="C189" i="20" a="1"/>
  <c r="C189" i="20" s="1"/>
  <c r="C4" i="20" a="1"/>
  <c r="C4" i="20" s="1"/>
  <c r="C11" i="20" a="1"/>
  <c r="C11" i="20" s="1"/>
  <c r="C19" i="20" a="1"/>
  <c r="C19" i="20" s="1"/>
  <c r="C28" i="20" a="1"/>
  <c r="C28" i="20" s="1"/>
  <c r="C36" i="20" a="1"/>
  <c r="C36" i="20" s="1"/>
  <c r="C43" i="20" a="1"/>
  <c r="C43" i="20" s="1"/>
  <c r="C60" i="20" a="1"/>
  <c r="C60" i="20" s="1"/>
  <c r="C68" i="20" a="1"/>
  <c r="C68" i="20" s="1"/>
  <c r="C77" i="20" a="1"/>
  <c r="C77" i="20" s="1"/>
  <c r="C92" i="20" a="1"/>
  <c r="C92" i="20" s="1"/>
  <c r="C101" i="20" a="1"/>
  <c r="C101" i="20" s="1"/>
  <c r="C109" i="20" a="1"/>
  <c r="C109" i="20" s="1"/>
  <c r="C133" i="20" a="1"/>
  <c r="C133" i="20" s="1"/>
  <c r="C141" i="20" a="1"/>
  <c r="C141" i="20" s="1"/>
  <c r="C165" i="20" a="1"/>
  <c r="C165" i="20" s="1"/>
  <c r="C174" i="20" a="1"/>
  <c r="C174" i="20" s="1"/>
  <c r="C198" i="20" a="1"/>
  <c r="C198" i="20" s="1"/>
  <c r="C12" i="20" a="1"/>
  <c r="C12" i="20" s="1"/>
  <c r="C21" i="20" a="1"/>
  <c r="C21" i="20" s="1"/>
  <c r="C29" i="20" a="1"/>
  <c r="C29" i="20" s="1"/>
  <c r="C53" i="20" a="1"/>
  <c r="C53" i="20" s="1"/>
  <c r="C61" i="20" a="1"/>
  <c r="C61" i="20" s="1"/>
  <c r="C85" i="20" a="1"/>
  <c r="C85" i="20" s="1"/>
  <c r="C94" i="20" a="1"/>
  <c r="C94" i="20" s="1"/>
  <c r="C118" i="20" a="1"/>
  <c r="C118" i="20" s="1"/>
  <c r="C126" i="20" a="1"/>
  <c r="C126" i="20" s="1"/>
  <c r="C143" i="20" a="1"/>
  <c r="C143" i="20" s="1"/>
  <c r="C150" i="20" a="1"/>
  <c r="C150" i="20" s="1"/>
  <c r="C158" i="20" a="1"/>
  <c r="C158" i="20" s="1"/>
  <c r="C168" i="20" a="1"/>
  <c r="C168" i="20" s="1"/>
  <c r="C175" i="20" a="1"/>
  <c r="C175" i="20" s="1"/>
  <c r="C182" i="20" a="1"/>
  <c r="C182" i="20" s="1"/>
  <c r="C192" i="20" a="1"/>
  <c r="C192" i="20" s="1"/>
  <c r="C200" i="20" a="1"/>
  <c r="C200" i="20" s="1"/>
  <c r="C5" i="20" a="1"/>
  <c r="C5" i="20" s="1"/>
  <c r="C13" i="20" a="1"/>
  <c r="C13" i="20" s="1"/>
  <c r="C37" i="20" a="1"/>
  <c r="C37" i="20" s="1"/>
  <c r="C46" i="20" a="1"/>
  <c r="C46" i="20" s="1"/>
  <c r="C70" i="20" a="1"/>
  <c r="C70" i="20" s="1"/>
  <c r="C78" i="20" a="1"/>
  <c r="C78" i="20" s="1"/>
  <c r="C95" i="20" a="1"/>
  <c r="C95" i="20" s="1"/>
  <c r="C102" i="20" a="1"/>
  <c r="C102" i="20" s="1"/>
  <c r="C110" i="20" a="1"/>
  <c r="C110" i="20" s="1"/>
  <c r="C120" i="20" a="1"/>
  <c r="C120" i="20" s="1"/>
  <c r="C127" i="20" a="1"/>
  <c r="C127" i="20" s="1"/>
  <c r="C134" i="20" a="1"/>
  <c r="C134" i="20" s="1"/>
  <c r="C144" i="20" a="1"/>
  <c r="C144" i="20" s="1"/>
  <c r="C152" i="20" a="1"/>
  <c r="C152" i="20" s="1"/>
  <c r="C159" i="20" a="1"/>
  <c r="C159" i="20" s="1"/>
  <c r="C176" i="20" a="1"/>
  <c r="C176" i="20" s="1"/>
  <c r="C184" i="20" a="1"/>
  <c r="C184" i="20" s="1"/>
  <c r="C15" i="20" a="1"/>
  <c r="C15" i="20" s="1"/>
  <c r="C22" i="20" a="1"/>
  <c r="C22" i="20" s="1"/>
  <c r="C30" i="20" a="1"/>
  <c r="C30" i="20" s="1"/>
  <c r="C40" i="20" a="1"/>
  <c r="C40" i="20" s="1"/>
  <c r="C47" i="20" a="1"/>
  <c r="C47" i="20" s="1"/>
  <c r="C54" i="20" a="1"/>
  <c r="C54" i="20" s="1"/>
  <c r="C64" i="20" a="1"/>
  <c r="C64" i="20" s="1"/>
  <c r="C72" i="20" a="1"/>
  <c r="C72" i="20" s="1"/>
  <c r="C79" i="20" a="1"/>
  <c r="C79" i="20" s="1"/>
  <c r="C96" i="20" a="1"/>
  <c r="C96" i="20" s="1"/>
  <c r="C104" i="20" a="1"/>
  <c r="C104" i="20" s="1"/>
  <c r="C128" i="20" a="1"/>
  <c r="C128" i="20" s="1"/>
  <c r="C137" i="20" a="1"/>
  <c r="C137" i="20" s="1"/>
  <c r="C161" i="20" a="1"/>
  <c r="C161" i="20" s="1"/>
  <c r="C169" i="20" a="1"/>
  <c r="C169" i="20" s="1"/>
  <c r="C193" i="20" a="1"/>
  <c r="C193" i="20" s="1"/>
  <c r="C201" i="20" a="1"/>
  <c r="C201" i="20" s="1"/>
  <c r="C6" i="20" a="1"/>
  <c r="C6" i="20" s="1"/>
  <c r="C16" i="20" a="1"/>
  <c r="C16" i="20" s="1"/>
  <c r="C24" i="20" a="1"/>
  <c r="C24" i="20" s="1"/>
  <c r="C31" i="20" a="1"/>
  <c r="C31" i="20" s="1"/>
  <c r="C48" i="20" a="1"/>
  <c r="C48" i="20" s="1"/>
  <c r="C56" i="20" a="1"/>
  <c r="C56" i="20" s="1"/>
  <c r="C80" i="20" a="1"/>
  <c r="C80" i="20" s="1"/>
  <c r="C89" i="20" a="1"/>
  <c r="C89" i="20" s="1"/>
  <c r="C113" i="20" a="1"/>
  <c r="C113" i="20" s="1"/>
  <c r="C121" i="20" a="1"/>
  <c r="C121" i="20" s="1"/>
  <c r="C145" i="20" a="1"/>
  <c r="C145" i="20" s="1"/>
  <c r="C153" i="20" a="1"/>
  <c r="C153" i="20" s="1"/>
  <c r="C162" i="20" a="1"/>
  <c r="C162" i="20" s="1"/>
  <c r="C177" i="20" a="1"/>
  <c r="C177" i="20" s="1"/>
  <c r="C186" i="20" a="1"/>
  <c r="C186" i="20" s="1"/>
  <c r="C197" i="15" a="1"/>
  <c r="C197" i="15" s="1"/>
  <c r="C185" i="15" a="1"/>
  <c r="C185" i="15" s="1"/>
  <c r="C174" i="15" a="1"/>
  <c r="C174" i="15" s="1"/>
  <c r="C160" i="15" a="1"/>
  <c r="C160" i="15" s="1"/>
  <c r="C149" i="15" a="1"/>
  <c r="C149" i="15" s="1"/>
  <c r="C137" i="15" a="1"/>
  <c r="C137" i="15" s="1"/>
  <c r="C124" i="15" a="1"/>
  <c r="C124" i="15" s="1"/>
  <c r="C112" i="15" a="1"/>
  <c r="C112" i="15" s="1"/>
  <c r="C101" i="15" a="1"/>
  <c r="C101" i="15" s="1"/>
  <c r="C87" i="15" a="1"/>
  <c r="C87" i="15" s="1"/>
  <c r="C76" i="15" a="1"/>
  <c r="C76" i="15" s="1"/>
  <c r="C64" i="15" a="1"/>
  <c r="C64" i="15" s="1"/>
  <c r="C49" i="15" a="1"/>
  <c r="C49" i="15" s="1"/>
  <c r="C37" i="15" a="1"/>
  <c r="C37" i="15" s="1"/>
  <c r="C21" i="15" a="1"/>
  <c r="C21" i="15" s="1"/>
  <c r="C5" i="15" a="1"/>
  <c r="C5" i="15" s="1"/>
  <c r="C187" i="16" a="1"/>
  <c r="C187" i="16" s="1"/>
  <c r="C180" i="16" a="1"/>
  <c r="C180" i="16" s="1"/>
  <c r="C171" i="16" a="1"/>
  <c r="C171" i="16" s="1"/>
  <c r="C150" i="16" a="1"/>
  <c r="C150" i="16" s="1"/>
  <c r="C140" i="16" a="1"/>
  <c r="C140" i="16" s="1"/>
  <c r="C118" i="16" a="1"/>
  <c r="C118" i="16" s="1"/>
  <c r="C94" i="16" a="1"/>
  <c r="C94" i="16" s="1"/>
  <c r="C34" i="16" a="1"/>
  <c r="C34" i="16" s="1"/>
  <c r="C7" i="16" a="1"/>
  <c r="C7" i="16" s="1"/>
  <c r="C169" i="21" a="1"/>
  <c r="C169" i="21" s="1"/>
  <c r="C130" i="21" a="1"/>
  <c r="C130" i="21" s="1"/>
  <c r="C92" i="21" a="1"/>
  <c r="C92" i="21" s="1"/>
  <c r="C52" i="21" a="1"/>
  <c r="C52" i="21" s="1"/>
  <c r="C170" i="20" a="1"/>
  <c r="C170" i="20" s="1"/>
  <c r="C106" i="20" a="1"/>
  <c r="C106" i="20" s="1"/>
  <c r="C41" i="20" a="1"/>
  <c r="C41" i="20" s="1"/>
  <c r="F2" i="15" a="1"/>
  <c r="F2" i="15" s="1"/>
  <c r="C2" i="19" a="1"/>
  <c r="C2" i="19" s="1"/>
  <c r="C196" i="15" a="1"/>
  <c r="C196" i="15" s="1"/>
  <c r="C184" i="15" a="1"/>
  <c r="C184" i="15" s="1"/>
  <c r="C173" i="15" a="1"/>
  <c r="C173" i="15" s="1"/>
  <c r="C159" i="15" a="1"/>
  <c r="C159" i="15" s="1"/>
  <c r="C148" i="15" a="1"/>
  <c r="C148" i="15" s="1"/>
  <c r="C136" i="15" a="1"/>
  <c r="C136" i="15" s="1"/>
  <c r="C122" i="15" a="1"/>
  <c r="C122" i="15" s="1"/>
  <c r="C111" i="15" a="1"/>
  <c r="C111" i="15" s="1"/>
  <c r="C100" i="15" a="1"/>
  <c r="C100" i="15" s="1"/>
  <c r="C86" i="15" a="1"/>
  <c r="C86" i="15" s="1"/>
  <c r="C74" i="15" a="1"/>
  <c r="C74" i="15" s="1"/>
  <c r="C63" i="15" a="1"/>
  <c r="C63" i="15" s="1"/>
  <c r="C48" i="15" a="1"/>
  <c r="C48" i="15" s="1"/>
  <c r="C32" i="15" a="1"/>
  <c r="C32" i="15" s="1"/>
  <c r="C20" i="15" a="1"/>
  <c r="C20" i="15" s="1"/>
  <c r="C4" i="15" a="1"/>
  <c r="C4" i="15" s="1"/>
  <c r="C196" i="16" a="1"/>
  <c r="C196" i="16" s="1"/>
  <c r="C186" i="16" a="1"/>
  <c r="C186" i="16" s="1"/>
  <c r="C177" i="16" a="1"/>
  <c r="C177" i="16" s="1"/>
  <c r="C160" i="16" a="1"/>
  <c r="C160" i="16" s="1"/>
  <c r="C105" i="16" a="1"/>
  <c r="C105" i="16" s="1"/>
  <c r="C81" i="16" a="1"/>
  <c r="C81" i="16" s="1"/>
  <c r="C61" i="16" a="1"/>
  <c r="C61" i="16" s="1"/>
  <c r="C5" i="16" a="1"/>
  <c r="C5" i="16" s="1"/>
  <c r="C168" i="21" a="1"/>
  <c r="C168" i="21" s="1"/>
  <c r="C51" i="21" a="1"/>
  <c r="C51" i="21" s="1"/>
  <c r="C13" i="21" a="1"/>
  <c r="C13" i="21" s="1"/>
  <c r="C163" i="20" a="1"/>
  <c r="C163" i="20" s="1"/>
  <c r="C97" i="20" a="1"/>
  <c r="C97" i="20" s="1"/>
  <c r="C33" i="20" a="1"/>
  <c r="C33" i="20" s="1"/>
  <c r="A81" i="20"/>
  <c r="F81" i="20" a="1"/>
  <c r="F81" i="20" s="1"/>
  <c r="C194" i="15" a="1"/>
  <c r="C194" i="15" s="1"/>
  <c r="C183" i="15" a="1"/>
  <c r="C183" i="15" s="1"/>
  <c r="C169" i="15" a="1"/>
  <c r="C169" i="15" s="1"/>
  <c r="C158" i="15" a="1"/>
  <c r="C158" i="15" s="1"/>
  <c r="C146" i="15" a="1"/>
  <c r="C146" i="15" s="1"/>
  <c r="C133" i="15" a="1"/>
  <c r="C133" i="15" s="1"/>
  <c r="C121" i="15" a="1"/>
  <c r="C121" i="15" s="1"/>
  <c r="C110" i="15" a="1"/>
  <c r="C110" i="15" s="1"/>
  <c r="C96" i="15" a="1"/>
  <c r="C96" i="15" s="1"/>
  <c r="C85" i="15" a="1"/>
  <c r="C85" i="15" s="1"/>
  <c r="C73" i="15" a="1"/>
  <c r="C73" i="15" s="1"/>
  <c r="C60" i="15" a="1"/>
  <c r="C60" i="15" s="1"/>
  <c r="C47" i="15" a="1"/>
  <c r="C47" i="15" s="1"/>
  <c r="C31" i="15" a="1"/>
  <c r="C31" i="15" s="1"/>
  <c r="C18" i="15" a="1"/>
  <c r="C18" i="15" s="1"/>
  <c r="C2" i="15" a="1"/>
  <c r="C2" i="15" s="1"/>
  <c r="C169" i="16" a="1"/>
  <c r="C169" i="16" s="1"/>
  <c r="C149" i="16" a="1"/>
  <c r="C149" i="16" s="1"/>
  <c r="C139" i="16" a="1"/>
  <c r="C139" i="16" s="1"/>
  <c r="C128" i="16" a="1"/>
  <c r="C128" i="16" s="1"/>
  <c r="C117" i="16" a="1"/>
  <c r="C117" i="16" s="1"/>
  <c r="C92" i="16" a="1"/>
  <c r="C92" i="16" s="1"/>
  <c r="C198" i="21" a="1"/>
  <c r="C198" i="21" s="1"/>
  <c r="C160" i="21" a="1"/>
  <c r="C160" i="21" s="1"/>
  <c r="C81" i="21" a="1"/>
  <c r="C81" i="21" s="1"/>
  <c r="C42" i="21" a="1"/>
  <c r="C42" i="21" s="1"/>
  <c r="C4" i="21" a="1"/>
  <c r="C4" i="21" s="1"/>
  <c r="C155" i="20" a="1"/>
  <c r="C155" i="20" s="1"/>
  <c r="C3" i="16" a="1"/>
  <c r="C3" i="16" s="1"/>
  <c r="C12" i="16" a="1"/>
  <c r="C12" i="16" s="1"/>
  <c r="C21" i="16" a="1"/>
  <c r="C21" i="16" s="1"/>
  <c r="C30" i="16" a="1"/>
  <c r="C30" i="16" s="1"/>
  <c r="C35" i="16" a="1"/>
  <c r="C35" i="16" s="1"/>
  <c r="C44" i="16" a="1"/>
  <c r="C44" i="16" s="1"/>
  <c r="C53" i="16" a="1"/>
  <c r="C53" i="16" s="1"/>
  <c r="C62" i="16" a="1"/>
  <c r="C62" i="16" s="1"/>
  <c r="C67" i="16" a="1"/>
  <c r="C67" i="16" s="1"/>
  <c r="C76" i="16" a="1"/>
  <c r="C76" i="16" s="1"/>
  <c r="C11" i="16" a="1"/>
  <c r="C11" i="16" s="1"/>
  <c r="C16" i="16" a="1"/>
  <c r="C16" i="16" s="1"/>
  <c r="C27" i="16" a="1"/>
  <c r="C27" i="16" s="1"/>
  <c r="C32" i="16" a="1"/>
  <c r="C32" i="16" s="1"/>
  <c r="C37" i="16" a="1"/>
  <c r="C37" i="16" s="1"/>
  <c r="C42" i="16" a="1"/>
  <c r="C42" i="16" s="1"/>
  <c r="C58" i="16" a="1"/>
  <c r="C58" i="16" s="1"/>
  <c r="C79" i="16" a="1"/>
  <c r="C79" i="16" s="1"/>
  <c r="C88" i="16" a="1"/>
  <c r="C88" i="16" s="1"/>
  <c r="C97" i="16" a="1"/>
  <c r="C97" i="16" s="1"/>
  <c r="C106" i="16" a="1"/>
  <c r="C106" i="16" s="1"/>
  <c r="C111" i="16" a="1"/>
  <c r="C111" i="16" s="1"/>
  <c r="C120" i="16" a="1"/>
  <c r="C120" i="16" s="1"/>
  <c r="C129" i="16" a="1"/>
  <c r="C129" i="16" s="1"/>
  <c r="C138" i="16" a="1"/>
  <c r="C138" i="16" s="1"/>
  <c r="C143" i="16" a="1"/>
  <c r="C143" i="16" s="1"/>
  <c r="C152" i="16" a="1"/>
  <c r="C152" i="16" s="1"/>
  <c r="C161" i="16" a="1"/>
  <c r="C161" i="16" s="1"/>
  <c r="C170" i="16" a="1"/>
  <c r="C170" i="16" s="1"/>
  <c r="C175" i="16" a="1"/>
  <c r="C175" i="16" s="1"/>
  <c r="C184" i="16" a="1"/>
  <c r="C184" i="16" s="1"/>
  <c r="C193" i="16" a="1"/>
  <c r="C193" i="16" s="1"/>
  <c r="C198" i="16" a="1"/>
  <c r="C198" i="16" s="1"/>
  <c r="C6" i="16" a="1"/>
  <c r="C6" i="16" s="1"/>
  <c r="C17" i="16" a="1"/>
  <c r="C17" i="16" s="1"/>
  <c r="C22" i="16" a="1"/>
  <c r="C22" i="16" s="1"/>
  <c r="C43" i="16" a="1"/>
  <c r="C43" i="16" s="1"/>
  <c r="C48" i="16" a="1"/>
  <c r="C48" i="16" s="1"/>
  <c r="C59" i="16" a="1"/>
  <c r="C59" i="16" s="1"/>
  <c r="C64" i="16" a="1"/>
  <c r="C64" i="16" s="1"/>
  <c r="C69" i="16" a="1"/>
  <c r="C69" i="16" s="1"/>
  <c r="C74" i="16" a="1"/>
  <c r="C74" i="16" s="1"/>
  <c r="C84" i="16" a="1"/>
  <c r="C84" i="16" s="1"/>
  <c r="C93" i="16" a="1"/>
  <c r="C93" i="16" s="1"/>
  <c r="C102" i="16" a="1"/>
  <c r="C102" i="16" s="1"/>
  <c r="C107" i="16" a="1"/>
  <c r="C107" i="16" s="1"/>
  <c r="C116" i="16" a="1"/>
  <c r="C116" i="16" s="1"/>
  <c r="C8" i="16" a="1"/>
  <c r="C8" i="16" s="1"/>
  <c r="C14" i="16" a="1"/>
  <c r="C14" i="16" s="1"/>
  <c r="C56" i="16" a="1"/>
  <c r="C56" i="16" s="1"/>
  <c r="C63" i="16" a="1"/>
  <c r="C63" i="16" s="1"/>
  <c r="C70" i="16" a="1"/>
  <c r="C70" i="16" s="1"/>
  <c r="C77" i="16" a="1"/>
  <c r="C77" i="16" s="1"/>
  <c r="C83" i="16" a="1"/>
  <c r="C83" i="16" s="1"/>
  <c r="C101" i="16" a="1"/>
  <c r="C101" i="16" s="1"/>
  <c r="C108" i="16" a="1"/>
  <c r="C108" i="16" s="1"/>
  <c r="C131" i="16" a="1"/>
  <c r="C131" i="16" s="1"/>
  <c r="C136" i="16" a="1"/>
  <c r="C136" i="16" s="1"/>
  <c r="C141" i="16" a="1"/>
  <c r="C141" i="16" s="1"/>
  <c r="C146" i="16" a="1"/>
  <c r="C146" i="16" s="1"/>
  <c r="C157" i="16" a="1"/>
  <c r="C157" i="16" s="1"/>
  <c r="C162" i="16" a="1"/>
  <c r="C162" i="16" s="1"/>
  <c r="C183" i="16" a="1"/>
  <c r="C183" i="16" s="1"/>
  <c r="C188" i="16" a="1"/>
  <c r="C188" i="16" s="1"/>
  <c r="C15" i="16" a="1"/>
  <c r="C15" i="16" s="1"/>
  <c r="C23" i="16" a="1"/>
  <c r="C23" i="16" s="1"/>
  <c r="C29" i="16" a="1"/>
  <c r="C29" i="16" s="1"/>
  <c r="C36" i="16" a="1"/>
  <c r="C36" i="16" s="1"/>
  <c r="C50" i="16" a="1"/>
  <c r="C50" i="16" s="1"/>
  <c r="C71" i="16" a="1"/>
  <c r="C71" i="16" s="1"/>
  <c r="C90" i="16" a="1"/>
  <c r="C90" i="16" s="1"/>
  <c r="C96" i="16" a="1"/>
  <c r="C96" i="16" s="1"/>
  <c r="C103" i="16" a="1"/>
  <c r="C103" i="16" s="1"/>
  <c r="C114" i="16" a="1"/>
  <c r="C114" i="16" s="1"/>
  <c r="C121" i="16" a="1"/>
  <c r="C121" i="16" s="1"/>
  <c r="C126" i="16" a="1"/>
  <c r="C126" i="16" s="1"/>
  <c r="C147" i="16" a="1"/>
  <c r="C147" i="16" s="1"/>
  <c r="C163" i="16" a="1"/>
  <c r="C163" i="16" s="1"/>
  <c r="C168" i="16" a="1"/>
  <c r="C168" i="16" s="1"/>
  <c r="C173" i="16" a="1"/>
  <c r="C173" i="16" s="1"/>
  <c r="C178" i="16" a="1"/>
  <c r="C178" i="16" s="1"/>
  <c r="C189" i="16" a="1"/>
  <c r="C189" i="16" s="1"/>
  <c r="C194" i="16" a="1"/>
  <c r="C194" i="16" s="1"/>
  <c r="C200" i="16" a="1"/>
  <c r="C200" i="16" s="1"/>
  <c r="C2" i="16" a="1"/>
  <c r="C2" i="16" s="1"/>
  <c r="C9" i="16" a="1"/>
  <c r="C9" i="16" s="1"/>
  <c r="C51" i="16" a="1"/>
  <c r="C51" i="16" s="1"/>
  <c r="C57" i="16" a="1"/>
  <c r="C57" i="16" s="1"/>
  <c r="C65" i="16" a="1"/>
  <c r="C65" i="16" s="1"/>
  <c r="C72" i="16" a="1"/>
  <c r="C72" i="16" s="1"/>
  <c r="C78" i="16" a="1"/>
  <c r="C78" i="16" s="1"/>
  <c r="C85" i="16" a="1"/>
  <c r="C85" i="16" s="1"/>
  <c r="C91" i="16" a="1"/>
  <c r="C91" i="16" s="1"/>
  <c r="C109" i="16" a="1"/>
  <c r="C109" i="16" s="1"/>
  <c r="C115" i="16" a="1"/>
  <c r="C115" i="16" s="1"/>
  <c r="C127" i="16" a="1"/>
  <c r="C127" i="16" s="1"/>
  <c r="C132" i="16" a="1"/>
  <c r="C132" i="16" s="1"/>
  <c r="C137" i="16" a="1"/>
  <c r="C137" i="16" s="1"/>
  <c r="C142" i="16" a="1"/>
  <c r="C142" i="16" s="1"/>
  <c r="C148" i="16" a="1"/>
  <c r="C148" i="16" s="1"/>
  <c r="C153" i="16" a="1"/>
  <c r="C153" i="16" s="1"/>
  <c r="C158" i="16" a="1"/>
  <c r="C158" i="16" s="1"/>
  <c r="C179" i="16" a="1"/>
  <c r="C179" i="16" s="1"/>
  <c r="C195" i="16" a="1"/>
  <c r="C195" i="16" s="1"/>
  <c r="C24" i="16" a="1"/>
  <c r="C24" i="16" s="1"/>
  <c r="C31" i="16" a="1"/>
  <c r="C31" i="16" s="1"/>
  <c r="C38" i="16" a="1"/>
  <c r="C38" i="16" s="1"/>
  <c r="C45" i="16" a="1"/>
  <c r="C45" i="16" s="1"/>
  <c r="C80" i="16" a="1"/>
  <c r="C80" i="16" s="1"/>
  <c r="C98" i="16" a="1"/>
  <c r="C98" i="16" s="1"/>
  <c r="C104" i="16" a="1"/>
  <c r="C104" i="16" s="1"/>
  <c r="C122" i="16" a="1"/>
  <c r="C122" i="16" s="1"/>
  <c r="C159" i="16" a="1"/>
  <c r="C159" i="16" s="1"/>
  <c r="C164" i="16" a="1"/>
  <c r="C164" i="16" s="1"/>
  <c r="C4" i="16" a="1"/>
  <c r="C4" i="16" s="1"/>
  <c r="C10" i="16" a="1"/>
  <c r="C10" i="16" s="1"/>
  <c r="C18" i="16" a="1"/>
  <c r="C18" i="16" s="1"/>
  <c r="C39" i="16" a="1"/>
  <c r="C39" i="16" s="1"/>
  <c r="C52" i="16" a="1"/>
  <c r="C52" i="16" s="1"/>
  <c r="C60" i="16" a="1"/>
  <c r="C60" i="16" s="1"/>
  <c r="C66" i="16" a="1"/>
  <c r="C66" i="16" s="1"/>
  <c r="C19" i="16" a="1"/>
  <c r="C19" i="16" s="1"/>
  <c r="C25" i="16" a="1"/>
  <c r="C25" i="16" s="1"/>
  <c r="C33" i="16" a="1"/>
  <c r="C33" i="16" s="1"/>
  <c r="C40" i="16" a="1"/>
  <c r="C40" i="16" s="1"/>
  <c r="C46" i="16" a="1"/>
  <c r="C46" i="16" s="1"/>
  <c r="C54" i="16" a="1"/>
  <c r="C54" i="16" s="1"/>
  <c r="C75" i="16" a="1"/>
  <c r="C75" i="16" s="1"/>
  <c r="C193" i="15" a="1"/>
  <c r="C193" i="15" s="1"/>
  <c r="C182" i="15" a="1"/>
  <c r="C182" i="15" s="1"/>
  <c r="C168" i="15" a="1"/>
  <c r="C168" i="15" s="1"/>
  <c r="C157" i="15" a="1"/>
  <c r="C157" i="15" s="1"/>
  <c r="C145" i="15" a="1"/>
  <c r="C145" i="15" s="1"/>
  <c r="C132" i="15" a="1"/>
  <c r="C132" i="15" s="1"/>
  <c r="C120" i="15" a="1"/>
  <c r="C120" i="15" s="1"/>
  <c r="C109" i="15" a="1"/>
  <c r="C109" i="15" s="1"/>
  <c r="C95" i="15" a="1"/>
  <c r="C95" i="15" s="1"/>
  <c r="C84" i="15" a="1"/>
  <c r="C84" i="15" s="1"/>
  <c r="C72" i="15" a="1"/>
  <c r="C72" i="15" s="1"/>
  <c r="C58" i="15" a="1"/>
  <c r="C58" i="15" s="1"/>
  <c r="C46" i="15" a="1"/>
  <c r="C46" i="15" s="1"/>
  <c r="C30" i="15" a="1"/>
  <c r="C30" i="15" s="1"/>
  <c r="C14" i="15" a="1"/>
  <c r="C14" i="15" s="1"/>
  <c r="C192" i="16" a="1"/>
  <c r="C192" i="16" s="1"/>
  <c r="C185" i="16" a="1"/>
  <c r="C185" i="16" s="1"/>
  <c r="C176" i="16" a="1"/>
  <c r="C176" i="16" s="1"/>
  <c r="C167" i="16" a="1"/>
  <c r="C167" i="16" s="1"/>
  <c r="C156" i="16" a="1"/>
  <c r="C156" i="16" s="1"/>
  <c r="C125" i="16" a="1"/>
  <c r="C125" i="16" s="1"/>
  <c r="C113" i="16" a="1"/>
  <c r="C113" i="16" s="1"/>
  <c r="C89" i="16" a="1"/>
  <c r="C89" i="16" s="1"/>
  <c r="C55" i="16" a="1"/>
  <c r="C55" i="16" s="1"/>
  <c r="C26" i="16" a="1"/>
  <c r="C26" i="16" s="1"/>
  <c r="C159" i="21" a="1"/>
  <c r="C159" i="21" s="1"/>
  <c r="C118" i="21" a="1"/>
  <c r="C118" i="21" s="1"/>
  <c r="C80" i="21" a="1"/>
  <c r="C80" i="21" s="1"/>
  <c r="C146" i="20" a="1"/>
  <c r="C146" i="20" s="1"/>
  <c r="C82" i="20" a="1"/>
  <c r="C82" i="20" s="1"/>
  <c r="F66" i="24" a="1"/>
  <c r="F66" i="24" s="1"/>
  <c r="F62" i="25" a="1"/>
  <c r="F62" i="25" s="1"/>
  <c r="C192" i="15" a="1"/>
  <c r="C192" i="15" s="1"/>
  <c r="C178" i="15" a="1"/>
  <c r="C178" i="15" s="1"/>
  <c r="C167" i="15" a="1"/>
  <c r="C167" i="15" s="1"/>
  <c r="C156" i="15" a="1"/>
  <c r="C156" i="15" s="1"/>
  <c r="C142" i="15" a="1"/>
  <c r="C142" i="15" s="1"/>
  <c r="C130" i="15" a="1"/>
  <c r="C130" i="15" s="1"/>
  <c r="C119" i="15" a="1"/>
  <c r="C119" i="15" s="1"/>
  <c r="C105" i="15" a="1"/>
  <c r="C105" i="15" s="1"/>
  <c r="C94" i="15" a="1"/>
  <c r="C94" i="15" s="1"/>
  <c r="C82" i="15" a="1"/>
  <c r="C82" i="15" s="1"/>
  <c r="C69" i="15" a="1"/>
  <c r="C69" i="15" s="1"/>
  <c r="C57" i="15" a="1"/>
  <c r="C57" i="15" s="1"/>
  <c r="C41" i="15" a="1"/>
  <c r="C41" i="15" s="1"/>
  <c r="C29" i="15" a="1"/>
  <c r="C29" i="15" s="1"/>
  <c r="C13" i="15" a="1"/>
  <c r="C13" i="15" s="1"/>
  <c r="C201" i="16" a="1"/>
  <c r="C201" i="16" s="1"/>
  <c r="C182" i="16" a="1"/>
  <c r="C182" i="16" s="1"/>
  <c r="C166" i="16" a="1"/>
  <c r="C166" i="16" s="1"/>
  <c r="C145" i="16" a="1"/>
  <c r="C145" i="16" s="1"/>
  <c r="C135" i="16" a="1"/>
  <c r="C135" i="16" s="1"/>
  <c r="C124" i="16" a="1"/>
  <c r="C124" i="16" s="1"/>
  <c r="C100" i="16" a="1"/>
  <c r="C100" i="16" s="1"/>
  <c r="C49" i="16" a="1"/>
  <c r="C49" i="16" s="1"/>
  <c r="C20" i="16" a="1"/>
  <c r="C20" i="16" s="1"/>
  <c r="C189" i="21" a="1"/>
  <c r="C189" i="21" s="1"/>
  <c r="C150" i="21" a="1"/>
  <c r="C150" i="21" s="1"/>
  <c r="C110" i="21" a="1"/>
  <c r="C110" i="21" s="1"/>
  <c r="C72" i="21" a="1"/>
  <c r="C72" i="21" s="1"/>
  <c r="C195" i="20" a="1"/>
  <c r="C195" i="20" s="1"/>
  <c r="C138" i="20" a="1"/>
  <c r="C138" i="20" s="1"/>
  <c r="C73" i="20" a="1"/>
  <c r="C73" i="20" s="1"/>
  <c r="C9" i="20" a="1"/>
  <c r="C9" i="20" s="1"/>
  <c r="A76" i="25"/>
  <c r="E76" i="25"/>
  <c r="C191" i="15" a="1"/>
  <c r="C191" i="15" s="1"/>
  <c r="C177" i="15" a="1"/>
  <c r="C177" i="15" s="1"/>
  <c r="C166" i="15" a="1"/>
  <c r="C166" i="15" s="1"/>
  <c r="C154" i="15" a="1"/>
  <c r="C154" i="15" s="1"/>
  <c r="C141" i="15" a="1"/>
  <c r="C141" i="15" s="1"/>
  <c r="C129" i="15" a="1"/>
  <c r="C129" i="15" s="1"/>
  <c r="C118" i="15" a="1"/>
  <c r="C118" i="15" s="1"/>
  <c r="C104" i="15" a="1"/>
  <c r="C104" i="15" s="1"/>
  <c r="C93" i="15" a="1"/>
  <c r="C93" i="15" s="1"/>
  <c r="C81" i="15" a="1"/>
  <c r="C81" i="15" s="1"/>
  <c r="C68" i="15" a="1"/>
  <c r="C68" i="15" s="1"/>
  <c r="C56" i="15" a="1"/>
  <c r="C56" i="15" s="1"/>
  <c r="C40" i="15" a="1"/>
  <c r="C40" i="15" s="1"/>
  <c r="C28" i="15" a="1"/>
  <c r="C28" i="15" s="1"/>
  <c r="C12" i="15" a="1"/>
  <c r="C12" i="15" s="1"/>
  <c r="C199" i="16" a="1"/>
  <c r="C199" i="16" s="1"/>
  <c r="C191" i="16" a="1"/>
  <c r="C191" i="16" s="1"/>
  <c r="C174" i="16" a="1"/>
  <c r="C174" i="16" s="1"/>
  <c r="C165" i="16" a="1"/>
  <c r="C165" i="16" s="1"/>
  <c r="C155" i="16" a="1"/>
  <c r="C155" i="16" s="1"/>
  <c r="C134" i="16" a="1"/>
  <c r="C134" i="16" s="1"/>
  <c r="C112" i="16" a="1"/>
  <c r="C112" i="16" s="1"/>
  <c r="C87" i="16" a="1"/>
  <c r="C87" i="16" s="1"/>
  <c r="C73" i="16" a="1"/>
  <c r="C73" i="16" s="1"/>
  <c r="C47" i="16" a="1"/>
  <c r="C47" i="16" s="1"/>
  <c r="C188" i="21" a="1"/>
  <c r="C188" i="21" s="1"/>
  <c r="C148" i="21" a="1"/>
  <c r="C148" i="21" s="1"/>
  <c r="C71" i="21" a="1"/>
  <c r="C71" i="21" s="1"/>
  <c r="C31" i="21" a="1"/>
  <c r="C31" i="21" s="1"/>
  <c r="C194" i="20" a="1"/>
  <c r="C194" i="20" s="1"/>
  <c r="C131" i="20" a="1"/>
  <c r="C131" i="20" s="1"/>
  <c r="C65" i="20" a="1"/>
  <c r="C65" i="20" s="1"/>
  <c r="A7" i="22"/>
  <c r="E94" i="19"/>
  <c r="E87" i="18"/>
  <c r="A7" i="15"/>
  <c r="A7" i="21"/>
  <c r="F69" i="18" a="1"/>
  <c r="F69" i="18" s="1"/>
  <c r="E142" i="19"/>
  <c r="E103" i="20"/>
  <c r="A7" i="20"/>
  <c r="A7" i="18"/>
  <c r="A7" i="19"/>
  <c r="A7" i="16"/>
  <c r="A7" i="26"/>
  <c r="A7" i="25"/>
  <c r="A7" i="24"/>
  <c r="A7" i="23"/>
  <c r="D76" i="18"/>
  <c r="A6" i="24"/>
  <c r="A4" i="26"/>
  <c r="F77" i="18" a="1"/>
  <c r="F77" i="18" s="1"/>
  <c r="C67" i="25" a="1"/>
  <c r="C67" i="25" s="1"/>
  <c r="E134" i="24"/>
  <c r="E67" i="25"/>
  <c r="A5" i="15"/>
  <c r="A4" i="20"/>
  <c r="C107" i="18" a="1"/>
  <c r="C107" i="18" s="1"/>
  <c r="E155" i="18"/>
  <c r="F187" i="18" a="1"/>
  <c r="F187" i="18" s="1"/>
  <c r="E123" i="18"/>
  <c r="A5" i="16"/>
  <c r="A6" i="18"/>
  <c r="A4" i="25"/>
  <c r="E99" i="18"/>
  <c r="A6" i="16"/>
  <c r="A6" i="26"/>
  <c r="F123" i="18" a="1"/>
  <c r="F123" i="18" s="1"/>
  <c r="E91" i="18"/>
  <c r="A6" i="15"/>
  <c r="A4" i="16"/>
  <c r="F99" i="18" a="1"/>
  <c r="F99" i="18" s="1"/>
  <c r="F91" i="18" a="1"/>
  <c r="F91" i="18" s="1"/>
  <c r="A180" i="15"/>
  <c r="A21" i="16"/>
  <c r="A14" i="18"/>
  <c r="A182" i="15"/>
  <c r="A5" i="23"/>
  <c r="E86" i="16"/>
  <c r="F153" i="20" a="1"/>
  <c r="F153" i="20" s="1"/>
  <c r="A190" i="15"/>
  <c r="A100" i="15"/>
  <c r="A4" i="18"/>
  <c r="A166" i="15"/>
  <c r="A5" i="18"/>
  <c r="E81" i="20"/>
  <c r="F101" i="22" a="1"/>
  <c r="F101" i="22" s="1"/>
  <c r="E77" i="22"/>
  <c r="A77" i="22"/>
  <c r="A4" i="21"/>
  <c r="A5" i="22"/>
  <c r="A6" i="23"/>
  <c r="E87" i="20"/>
  <c r="A87" i="20"/>
  <c r="F69" i="22" a="1"/>
  <c r="F69" i="22" s="1"/>
  <c r="E165" i="24"/>
  <c r="A165" i="24"/>
  <c r="F149" i="24" a="1"/>
  <c r="F149" i="24" s="1"/>
  <c r="A149" i="24"/>
  <c r="C133" i="24" a="1"/>
  <c r="C133" i="24" s="1"/>
  <c r="A133" i="24"/>
  <c r="F117" i="24" a="1"/>
  <c r="F117" i="24" s="1"/>
  <c r="A117" i="24"/>
  <c r="F109" i="24" a="1"/>
  <c r="F109" i="24" s="1"/>
  <c r="A109" i="24"/>
  <c r="C101" i="24" a="1"/>
  <c r="C101" i="24" s="1"/>
  <c r="A101" i="24"/>
  <c r="C93" i="24" a="1"/>
  <c r="C93" i="24" s="1"/>
  <c r="A93" i="24"/>
  <c r="C85" i="24" a="1"/>
  <c r="C85" i="24" s="1"/>
  <c r="A85" i="24"/>
  <c r="C166" i="26" a="1"/>
  <c r="C166" i="26" s="1"/>
  <c r="A166" i="26"/>
  <c r="D158" i="26"/>
  <c r="A158" i="26"/>
  <c r="E134" i="26"/>
  <c r="A134" i="26"/>
  <c r="A69" i="15"/>
  <c r="A77" i="15"/>
  <c r="A93" i="15"/>
  <c r="A101" i="15"/>
  <c r="A117" i="15"/>
  <c r="A125" i="15"/>
  <c r="A141" i="15"/>
  <c r="A149" i="15"/>
  <c r="A157" i="15"/>
  <c r="A165" i="15"/>
  <c r="A181" i="15"/>
  <c r="A189" i="15"/>
  <c r="A118" i="16"/>
  <c r="A39" i="18"/>
  <c r="A63" i="18"/>
  <c r="A79" i="18"/>
  <c r="A87" i="18"/>
  <c r="A103" i="18"/>
  <c r="A160" i="19"/>
  <c r="A153" i="20"/>
  <c r="F125" i="22" a="1"/>
  <c r="F125" i="22" s="1"/>
  <c r="A125" i="22"/>
  <c r="F85" i="22" a="1"/>
  <c r="F85" i="22" s="1"/>
  <c r="A85" i="22"/>
  <c r="A6" i="22"/>
  <c r="F190" i="19" a="1"/>
  <c r="F190" i="19" s="1"/>
  <c r="A190" i="19"/>
  <c r="F174" i="19" a="1"/>
  <c r="F174" i="19" s="1"/>
  <c r="A174" i="19"/>
  <c r="C149" i="22" a="1"/>
  <c r="C149" i="22" s="1"/>
  <c r="D78" i="24"/>
  <c r="A46" i="15"/>
  <c r="A142" i="15"/>
  <c r="A150" i="15"/>
  <c r="A31" i="16"/>
  <c r="A39" i="16"/>
  <c r="A47" i="16"/>
  <c r="A63" i="16"/>
  <c r="A71" i="16"/>
  <c r="A95" i="16"/>
  <c r="A103" i="16"/>
  <c r="A111" i="16"/>
  <c r="A119" i="16"/>
  <c r="A127" i="16"/>
  <c r="A135" i="16"/>
  <c r="A143" i="16"/>
  <c r="A151" i="16"/>
  <c r="A159" i="16"/>
  <c r="A175" i="16"/>
  <c r="A183" i="16"/>
  <c r="A199" i="16"/>
  <c r="E133" i="22"/>
  <c r="A133" i="22"/>
  <c r="C98" i="25" a="1"/>
  <c r="C98" i="25" s="1"/>
  <c r="A98" i="25"/>
  <c r="A5" i="20"/>
  <c r="A6" i="21"/>
  <c r="A4" i="19"/>
  <c r="E133" i="19"/>
  <c r="A133" i="19"/>
  <c r="E69" i="19"/>
  <c r="A69" i="19"/>
  <c r="F173" i="20" a="1"/>
  <c r="F173" i="20" s="1"/>
  <c r="A173" i="20"/>
  <c r="D125" i="20"/>
  <c r="A125" i="20"/>
  <c r="F109" i="20" a="1"/>
  <c r="F109" i="20" s="1"/>
  <c r="A109" i="20"/>
  <c r="E85" i="20"/>
  <c r="A85" i="20"/>
  <c r="C141" i="22" a="1"/>
  <c r="C141" i="22" s="1"/>
  <c r="E170" i="22"/>
  <c r="A170" i="22"/>
  <c r="F106" i="22" a="1"/>
  <c r="F106" i="22" s="1"/>
  <c r="A106" i="22"/>
  <c r="C78" i="24" a="1"/>
  <c r="C78" i="24" s="1"/>
  <c r="F135" i="25" a="1"/>
  <c r="F135" i="25" s="1"/>
  <c r="A135" i="25"/>
  <c r="A15" i="15"/>
  <c r="A23" i="15"/>
  <c r="A31" i="15"/>
  <c r="A47" i="15"/>
  <c r="A63" i="15"/>
  <c r="A199" i="15"/>
  <c r="A65" i="18"/>
  <c r="A65" i="20"/>
  <c r="A97" i="20"/>
  <c r="E157" i="22"/>
  <c r="A157" i="22"/>
  <c r="A5" i="21"/>
  <c r="A6" i="20"/>
  <c r="A5" i="19"/>
  <c r="C156" i="18" a="1"/>
  <c r="C156" i="18" s="1"/>
  <c r="A156" i="18"/>
  <c r="F188" i="19" a="1"/>
  <c r="F188" i="19" s="1"/>
  <c r="A188" i="19"/>
  <c r="E116" i="20"/>
  <c r="A116" i="20"/>
  <c r="E133" i="23"/>
  <c r="A133" i="23"/>
  <c r="E125" i="23"/>
  <c r="A125" i="23"/>
  <c r="F101" i="23" a="1"/>
  <c r="F101" i="23" s="1"/>
  <c r="A101" i="23"/>
  <c r="C93" i="23" a="1"/>
  <c r="C93" i="23" s="1"/>
  <c r="A93" i="23"/>
  <c r="C77" i="23" a="1"/>
  <c r="C77" i="23" s="1"/>
  <c r="A77" i="23"/>
  <c r="E102" i="25"/>
  <c r="A102" i="25"/>
  <c r="A48" i="15"/>
  <c r="A56" i="15"/>
  <c r="A144" i="15"/>
  <c r="A152" i="15"/>
  <c r="A168" i="15"/>
  <c r="A176" i="15"/>
  <c r="A184" i="15"/>
  <c r="A192" i="15"/>
  <c r="A200" i="15"/>
  <c r="A79" i="19"/>
  <c r="A5" i="26"/>
  <c r="A6" i="19"/>
  <c r="D195" i="18"/>
  <c r="A195" i="18"/>
  <c r="F147" i="18" a="1"/>
  <c r="F147" i="18" s="1"/>
  <c r="A147" i="18"/>
  <c r="C139" i="18" a="1"/>
  <c r="C139" i="18" s="1"/>
  <c r="A139" i="18"/>
  <c r="F171" i="19" a="1"/>
  <c r="F171" i="19" s="1"/>
  <c r="A171" i="19"/>
  <c r="F163" i="19" a="1"/>
  <c r="F163" i="19" s="1"/>
  <c r="A163" i="19"/>
  <c r="D147" i="19"/>
  <c r="A147" i="19"/>
  <c r="D123" i="19"/>
  <c r="A123" i="19"/>
  <c r="C99" i="19" a="1"/>
  <c r="C99" i="19" s="1"/>
  <c r="A99" i="19"/>
  <c r="C91" i="19" a="1"/>
  <c r="C91" i="19" s="1"/>
  <c r="A91" i="19"/>
  <c r="E83" i="19"/>
  <c r="A83" i="19"/>
  <c r="F67" i="19" a="1"/>
  <c r="F67" i="19" s="1"/>
  <c r="A67" i="19"/>
  <c r="A171" i="20"/>
  <c r="A147" i="20"/>
  <c r="F139" i="20" a="1"/>
  <c r="F139" i="20" s="1"/>
  <c r="A139" i="20"/>
  <c r="E131" i="20"/>
  <c r="A131" i="20"/>
  <c r="A123" i="20"/>
  <c r="E115" i="20"/>
  <c r="A115" i="20"/>
  <c r="F107" i="20" a="1"/>
  <c r="F107" i="20" s="1"/>
  <c r="A107" i="20"/>
  <c r="A99" i="20"/>
  <c r="A91" i="20"/>
  <c r="E67" i="20"/>
  <c r="A67" i="20"/>
  <c r="F176" i="22" a="1"/>
  <c r="F176" i="22" s="1"/>
  <c r="A176" i="22"/>
  <c r="E152" i="22"/>
  <c r="A152" i="22"/>
  <c r="C149" i="25" a="1"/>
  <c r="C149" i="25" s="1"/>
  <c r="A149" i="25"/>
  <c r="A65" i="15"/>
  <c r="A81" i="15"/>
  <c r="A89" i="15"/>
  <c r="A105" i="15"/>
  <c r="A91" i="18"/>
  <c r="A107" i="18"/>
  <c r="A115" i="18"/>
  <c r="A196" i="21"/>
  <c r="A5" i="25"/>
  <c r="F114" i="19" a="1"/>
  <c r="F114" i="19" s="1"/>
  <c r="A114" i="19"/>
  <c r="F111" i="22" a="1"/>
  <c r="F111" i="22" s="1"/>
  <c r="A111" i="22"/>
  <c r="E120" i="24"/>
  <c r="A120" i="24"/>
  <c r="A50" i="15"/>
  <c r="A74" i="15"/>
  <c r="A114" i="15"/>
  <c r="A122" i="15"/>
  <c r="A107" i="16"/>
  <c r="A163" i="16"/>
  <c r="A28" i="18"/>
  <c r="A167" i="18"/>
  <c r="A38" i="21"/>
  <c r="F173" i="22" a="1"/>
  <c r="F173" i="22" s="1"/>
  <c r="A173" i="22"/>
  <c r="C159" i="26" a="1"/>
  <c r="C159" i="26" s="1"/>
  <c r="A159" i="26"/>
  <c r="A4" i="15"/>
  <c r="A4" i="24"/>
  <c r="A4" i="23"/>
  <c r="A5" i="24"/>
  <c r="A6" i="25"/>
  <c r="F155" i="18" a="1"/>
  <c r="F155" i="18" s="1"/>
  <c r="E139" i="18"/>
  <c r="F73" i="19" a="1"/>
  <c r="F73" i="19" s="1"/>
  <c r="A73" i="19"/>
  <c r="F157" i="21" a="1"/>
  <c r="F157" i="21" s="1"/>
  <c r="A157" i="21"/>
  <c r="A149" i="21"/>
  <c r="A141" i="21"/>
  <c r="F133" i="21" a="1"/>
  <c r="F133" i="21" s="1"/>
  <c r="A133" i="21"/>
  <c r="F125" i="21" a="1"/>
  <c r="F125" i="21" s="1"/>
  <c r="A125" i="21"/>
  <c r="E117" i="21"/>
  <c r="A117" i="21"/>
  <c r="F101" i="21" a="1"/>
  <c r="F101" i="21" s="1"/>
  <c r="A101" i="21"/>
  <c r="F93" i="21" a="1"/>
  <c r="F93" i="21" s="1"/>
  <c r="A93" i="21"/>
  <c r="A85" i="21"/>
  <c r="E77" i="21"/>
  <c r="A77" i="21"/>
  <c r="E69" i="21"/>
  <c r="A69" i="21"/>
  <c r="F117" i="22" a="1"/>
  <c r="F117" i="22" s="1"/>
  <c r="C158" i="22" a="1"/>
  <c r="C158" i="22" s="1"/>
  <c r="A158" i="22"/>
  <c r="D126" i="22"/>
  <c r="A126" i="22"/>
  <c r="F102" i="22" a="1"/>
  <c r="F102" i="22" s="1"/>
  <c r="A102" i="22"/>
  <c r="F94" i="22" a="1"/>
  <c r="F94" i="22" s="1"/>
  <c r="A94" i="22"/>
  <c r="F70" i="22" a="1"/>
  <c r="F70" i="22" s="1"/>
  <c r="A70" i="22"/>
  <c r="C62" i="22" a="1"/>
  <c r="C62" i="22" s="1"/>
  <c r="A62" i="22"/>
  <c r="F128" i="26" a="1"/>
  <c r="F128" i="26" s="1"/>
  <c r="A128" i="26"/>
  <c r="A83" i="15"/>
  <c r="A99" i="15"/>
  <c r="A107" i="15"/>
  <c r="A123" i="15"/>
  <c r="A155" i="15"/>
  <c r="A171" i="15"/>
  <c r="A116" i="16"/>
  <c r="F129" i="26" a="1"/>
  <c r="F129" i="26" s="1"/>
  <c r="F105" i="26" a="1"/>
  <c r="F105" i="26" s="1"/>
  <c r="C142" i="23" a="1"/>
  <c r="C142" i="23" s="1"/>
  <c r="E81" i="26"/>
  <c r="E128" i="16"/>
  <c r="F63" i="18" a="1"/>
  <c r="F63" i="18" s="1"/>
  <c r="E99" i="19"/>
  <c r="F91" i="20" a="1"/>
  <c r="F91" i="20" s="1"/>
  <c r="E102" i="22"/>
  <c r="D137" i="26"/>
  <c r="D128" i="16"/>
  <c r="D65" i="26"/>
  <c r="D62" i="22"/>
  <c r="D116" i="18"/>
  <c r="F62" i="22" a="1"/>
  <c r="F62" i="22" s="1"/>
  <c r="E138" i="24"/>
  <c r="C82" i="24" a="1"/>
  <c r="C82" i="24" s="1"/>
  <c r="E78" i="22"/>
  <c r="C94" i="22" a="1"/>
  <c r="C94" i="22" s="1"/>
  <c r="F125" i="23" a="1"/>
  <c r="F125" i="23" s="1"/>
  <c r="E78" i="24"/>
  <c r="C74" i="24" a="1"/>
  <c r="C74" i="24" s="1"/>
  <c r="C99" i="26" a="1"/>
  <c r="C99" i="26" s="1"/>
  <c r="E72" i="22"/>
  <c r="C86" i="22" a="1"/>
  <c r="C86" i="22" s="1"/>
  <c r="D96" i="19"/>
  <c r="E70" i="22"/>
  <c r="C70" i="22" a="1"/>
  <c r="C70" i="22" s="1"/>
  <c r="F78" i="24" a="1"/>
  <c r="F78" i="24" s="1"/>
  <c r="D138" i="24"/>
  <c r="D70" i="19"/>
  <c r="F86" i="22" a="1"/>
  <c r="F86" i="22" s="1"/>
  <c r="F74" i="24" a="1"/>
  <c r="F74" i="24" s="1"/>
  <c r="D90" i="24"/>
  <c r="C104" i="19" a="1"/>
  <c r="C104" i="19" s="1"/>
  <c r="F78" i="22" a="1"/>
  <c r="F78" i="22" s="1"/>
  <c r="D102" i="22"/>
  <c r="F70" i="24" a="1"/>
  <c r="F70" i="24" s="1"/>
  <c r="D82" i="24"/>
  <c r="F93" i="24" a="1"/>
  <c r="F93" i="24" s="1"/>
  <c r="E62" i="16"/>
  <c r="E67" i="19"/>
  <c r="C112" i="22" a="1"/>
  <c r="C112" i="22" s="1"/>
  <c r="D89" i="23"/>
  <c r="F85" i="24" a="1"/>
  <c r="F85" i="24" s="1"/>
  <c r="D130" i="26"/>
  <c r="D96" i="18"/>
  <c r="F75" i="19" a="1"/>
  <c r="F75" i="19" s="1"/>
  <c r="E63" i="19"/>
  <c r="F88" i="22" a="1"/>
  <c r="F88" i="22" s="1"/>
  <c r="D112" i="22"/>
  <c r="D65" i="23"/>
  <c r="E117" i="24"/>
  <c r="E109" i="24"/>
  <c r="F83" i="19" a="1"/>
  <c r="F83" i="19" s="1"/>
  <c r="C75" i="19" a="1"/>
  <c r="C75" i="19" s="1"/>
  <c r="E65" i="23"/>
  <c r="F86" i="16" a="1"/>
  <c r="F86" i="16" s="1"/>
  <c r="F62" i="16" a="1"/>
  <c r="F62" i="16" s="1"/>
  <c r="D86" i="16"/>
  <c r="F107" i="18" a="1"/>
  <c r="F107" i="18" s="1"/>
  <c r="E131" i="18"/>
  <c r="C147" i="18" a="1"/>
  <c r="C147" i="18" s="1"/>
  <c r="F147" i="19" a="1"/>
  <c r="F147" i="19" s="1"/>
  <c r="E86" i="22"/>
  <c r="D86" i="22"/>
  <c r="C80" i="22" a="1"/>
  <c r="C80" i="22" s="1"/>
  <c r="F133" i="24" a="1"/>
  <c r="F133" i="24" s="1"/>
  <c r="E101" i="24"/>
  <c r="E70" i="16"/>
  <c r="E134" i="16"/>
  <c r="D70" i="16"/>
  <c r="E123" i="19"/>
  <c r="D80" i="22"/>
  <c r="F65" i="23" a="1"/>
  <c r="F65" i="23" s="1"/>
  <c r="E93" i="24"/>
  <c r="D62" i="25"/>
  <c r="F99" i="19" a="1"/>
  <c r="F99" i="19" s="1"/>
  <c r="E106" i="19"/>
  <c r="F72" i="22" a="1"/>
  <c r="F72" i="22" s="1"/>
  <c r="C65" i="23" a="1"/>
  <c r="C65" i="23" s="1"/>
  <c r="E85" i="24"/>
  <c r="F142" i="19" a="1"/>
  <c r="F142" i="19" s="1"/>
  <c r="F96" i="19" a="1"/>
  <c r="F96" i="19" s="1"/>
  <c r="E168" i="19"/>
  <c r="E80" i="19"/>
  <c r="D88" i="19"/>
  <c r="E128" i="24"/>
  <c r="E70" i="24"/>
  <c r="F128" i="19" a="1"/>
  <c r="F128" i="19" s="1"/>
  <c r="D64" i="19"/>
  <c r="C80" i="19" a="1"/>
  <c r="C80" i="19" s="1"/>
  <c r="E62" i="24"/>
  <c r="D72" i="24"/>
  <c r="F113" i="25" a="1"/>
  <c r="F113" i="25" s="1"/>
  <c r="D165" i="15"/>
  <c r="F136" i="19" a="1"/>
  <c r="F136" i="19" s="1"/>
  <c r="F176" i="19" a="1"/>
  <c r="F176" i="19" s="1"/>
  <c r="F120" i="19" a="1"/>
  <c r="F120" i="19" s="1"/>
  <c r="E112" i="19"/>
  <c r="C152" i="19" a="1"/>
  <c r="C152" i="19" s="1"/>
  <c r="C78" i="19" a="1"/>
  <c r="C78" i="19" s="1"/>
  <c r="F64" i="24" a="1"/>
  <c r="F64" i="24" s="1"/>
  <c r="D62" i="24"/>
  <c r="C70" i="24" a="1"/>
  <c r="C70" i="24" s="1"/>
  <c r="F69" i="21" a="1"/>
  <c r="F69" i="21" s="1"/>
  <c r="F112" i="24" a="1"/>
  <c r="F112" i="24" s="1"/>
  <c r="F87" i="18" a="1"/>
  <c r="F87" i="18" s="1"/>
  <c r="E115" i="18"/>
  <c r="D152" i="19"/>
  <c r="C136" i="19" a="1"/>
  <c r="C136" i="19" s="1"/>
  <c r="D78" i="22"/>
  <c r="C78" i="22" a="1"/>
  <c r="C78" i="22" s="1"/>
  <c r="C113" i="23" a="1"/>
  <c r="C113" i="23" s="1"/>
  <c r="F152" i="24" a="1"/>
  <c r="F152" i="24" s="1"/>
  <c r="F86" i="24" a="1"/>
  <c r="F86" i="24" s="1"/>
  <c r="F62" i="24" a="1"/>
  <c r="F62" i="24" s="1"/>
  <c r="E96" i="24"/>
  <c r="D137" i="24"/>
  <c r="C89" i="25" a="1"/>
  <c r="C89" i="25" s="1"/>
  <c r="D64" i="26"/>
  <c r="F168" i="19" a="1"/>
  <c r="F168" i="19" s="1"/>
  <c r="F112" i="19" a="1"/>
  <c r="F112" i="19" s="1"/>
  <c r="E104" i="19"/>
  <c r="D120" i="19"/>
  <c r="C112" i="19" a="1"/>
  <c r="C112" i="19" s="1"/>
  <c r="C72" i="19" a="1"/>
  <c r="C72" i="19" s="1"/>
  <c r="D118" i="24"/>
  <c r="C104" i="24" a="1"/>
  <c r="C104" i="24" s="1"/>
  <c r="C62" i="24" a="1"/>
  <c r="C62" i="24" s="1"/>
  <c r="E153" i="25"/>
  <c r="E72" i="19"/>
  <c r="F152" i="19" a="1"/>
  <c r="F152" i="19" s="1"/>
  <c r="F104" i="19" a="1"/>
  <c r="F104" i="19" s="1"/>
  <c r="F72" i="19" a="1"/>
  <c r="F72" i="19" s="1"/>
  <c r="D112" i="19"/>
  <c r="C110" i="19" a="1"/>
  <c r="C110" i="19" s="1"/>
  <c r="D112" i="24"/>
  <c r="E89" i="25"/>
  <c r="F104" i="26" a="1"/>
  <c r="F104" i="26" s="1"/>
  <c r="F143" i="15" a="1"/>
  <c r="F143" i="15" s="1"/>
  <c r="D82" i="15"/>
  <c r="E126" i="19"/>
  <c r="E86" i="19"/>
  <c r="E149" i="21"/>
  <c r="F134" i="19" a="1"/>
  <c r="F134" i="19" s="1"/>
  <c r="D118" i="19"/>
  <c r="D62" i="19"/>
  <c r="C102" i="19" a="1"/>
  <c r="C102" i="19" s="1"/>
  <c r="F67" i="20" a="1"/>
  <c r="F67" i="20" s="1"/>
  <c r="C103" i="25" a="1"/>
  <c r="C103" i="25" s="1"/>
  <c r="C70" i="19" a="1"/>
  <c r="C70" i="19" s="1"/>
  <c r="F147" i="20" a="1"/>
  <c r="F147" i="20" s="1"/>
  <c r="E101" i="21"/>
  <c r="E85" i="16"/>
  <c r="F103" i="18" a="1"/>
  <c r="F103" i="18" s="1"/>
  <c r="E147" i="18"/>
  <c r="F126" i="19" a="1"/>
  <c r="F126" i="19" s="1"/>
  <c r="F88" i="19" a="1"/>
  <c r="F88" i="19" s="1"/>
  <c r="F62" i="19" a="1"/>
  <c r="F62" i="19" s="1"/>
  <c r="E110" i="19"/>
  <c r="E70" i="19"/>
  <c r="D104" i="19"/>
  <c r="C142" i="19" a="1"/>
  <c r="C142" i="19" s="1"/>
  <c r="C96" i="19" a="1"/>
  <c r="C96" i="19" s="1"/>
  <c r="C64" i="19" a="1"/>
  <c r="C64" i="19" s="1"/>
  <c r="F123" i="20" a="1"/>
  <c r="F123" i="20" s="1"/>
  <c r="E93" i="21"/>
  <c r="F112" i="22" a="1"/>
  <c r="F112" i="22" s="1"/>
  <c r="E122" i="24"/>
  <c r="D51" i="15"/>
  <c r="F158" i="19" a="1"/>
  <c r="F158" i="19" s="1"/>
  <c r="E182" i="19"/>
  <c r="D102" i="19"/>
  <c r="C94" i="19" a="1"/>
  <c r="C94" i="19" s="1"/>
  <c r="C134" i="19" a="1"/>
  <c r="C134" i="19" s="1"/>
  <c r="D47" i="15"/>
  <c r="F78" i="19" a="1"/>
  <c r="F78" i="19" s="1"/>
  <c r="E158" i="19"/>
  <c r="D166" i="19"/>
  <c r="F99" i="20" a="1"/>
  <c r="F99" i="20" s="1"/>
  <c r="E99" i="20"/>
  <c r="D164" i="15"/>
  <c r="E164" i="15"/>
  <c r="D20" i="15"/>
  <c r="F116" i="15" a="1"/>
  <c r="F116" i="15" s="1"/>
  <c r="D116" i="15"/>
  <c r="D172" i="15"/>
  <c r="F172" i="15" a="1"/>
  <c r="F172" i="15" s="1"/>
  <c r="D156" i="15"/>
  <c r="E156" i="15"/>
  <c r="E66" i="15"/>
  <c r="D66" i="15"/>
  <c r="F132" i="15" a="1"/>
  <c r="F132" i="15" s="1"/>
  <c r="E132" i="15"/>
  <c r="E76" i="15"/>
  <c r="D140" i="15"/>
  <c r="F140" i="15" a="1"/>
  <c r="F140" i="15" s="1"/>
  <c r="E140" i="15"/>
  <c r="D106" i="15"/>
  <c r="D96" i="15"/>
  <c r="F96" i="15" a="1"/>
  <c r="F96" i="15" s="1"/>
  <c r="E64" i="24"/>
  <c r="D104" i="24"/>
  <c r="D64" i="24"/>
  <c r="F55" i="15" a="1"/>
  <c r="F55" i="15" s="1"/>
  <c r="F144" i="24" a="1"/>
  <c r="F144" i="24" s="1"/>
  <c r="F104" i="24" a="1"/>
  <c r="F104" i="24" s="1"/>
  <c r="F80" i="24" a="1"/>
  <c r="F80" i="24" s="1"/>
  <c r="E88" i="24"/>
  <c r="D96" i="24"/>
  <c r="C96" i="24" a="1"/>
  <c r="C96" i="24" s="1"/>
  <c r="C72" i="24" a="1"/>
  <c r="C72" i="24" s="1"/>
  <c r="E48" i="15"/>
  <c r="E89" i="15"/>
  <c r="F70" i="16" a="1"/>
  <c r="F70" i="16" s="1"/>
  <c r="E77" i="16"/>
  <c r="D62" i="16"/>
  <c r="F67" i="18" a="1"/>
  <c r="F67" i="18" s="1"/>
  <c r="D64" i="18"/>
  <c r="F150" i="19" a="1"/>
  <c r="F150" i="19" s="1"/>
  <c r="F118" i="19" a="1"/>
  <c r="F118" i="19" s="1"/>
  <c r="F86" i="19" a="1"/>
  <c r="F86" i="19" s="1"/>
  <c r="F64" i="19" a="1"/>
  <c r="F64" i="19" s="1"/>
  <c r="E120" i="19"/>
  <c r="D128" i="19"/>
  <c r="D86" i="19"/>
  <c r="C120" i="19" a="1"/>
  <c r="C120" i="19" s="1"/>
  <c r="C62" i="19" a="1"/>
  <c r="C62" i="19" s="1"/>
  <c r="F65" i="20" a="1"/>
  <c r="F65" i="20" s="1"/>
  <c r="F138" i="24" a="1"/>
  <c r="F138" i="24" s="1"/>
  <c r="E160" i="24"/>
  <c r="D152" i="24"/>
  <c r="C160" i="24" a="1"/>
  <c r="C160" i="24" s="1"/>
  <c r="F150" i="25" a="1"/>
  <c r="F150" i="25" s="1"/>
  <c r="F64" i="20" a="1"/>
  <c r="F64" i="20" s="1"/>
  <c r="F136" i="24" a="1"/>
  <c r="F136" i="24" s="1"/>
  <c r="F96" i="24" a="1"/>
  <c r="F96" i="24" s="1"/>
  <c r="E144" i="24"/>
  <c r="E112" i="24"/>
  <c r="E80" i="24"/>
  <c r="D88" i="24"/>
  <c r="C136" i="24" a="1"/>
  <c r="C136" i="24" s="1"/>
  <c r="C88" i="24" a="1"/>
  <c r="C88" i="24" s="1"/>
  <c r="F72" i="24" a="1"/>
  <c r="F72" i="24" s="1"/>
  <c r="C64" i="24" a="1"/>
  <c r="C64" i="24" s="1"/>
  <c r="F118" i="25" a="1"/>
  <c r="F118" i="25" s="1"/>
  <c r="D88" i="20"/>
  <c r="F88" i="24" a="1"/>
  <c r="F88" i="24" s="1"/>
  <c r="E136" i="24"/>
  <c r="E104" i="24"/>
  <c r="E72" i="24"/>
  <c r="D136" i="24"/>
  <c r="D80" i="24"/>
  <c r="C128" i="24" a="1"/>
  <c r="C128" i="24" s="1"/>
  <c r="D88" i="15"/>
  <c r="F179" i="15" a="1"/>
  <c r="F179" i="15" s="1"/>
  <c r="E189" i="15"/>
  <c r="F168" i="24" a="1"/>
  <c r="F168" i="24" s="1"/>
  <c r="C112" i="24" a="1"/>
  <c r="C112" i="24" s="1"/>
  <c r="C80" i="24" a="1"/>
  <c r="C80" i="24" s="1"/>
  <c r="E60" i="15"/>
  <c r="F60" i="15" a="1"/>
  <c r="F60" i="15" s="1"/>
  <c r="D113" i="15"/>
  <c r="F113" i="15" a="1"/>
  <c r="F113" i="15" s="1"/>
  <c r="E113" i="15"/>
  <c r="E128" i="15"/>
  <c r="E36" i="15"/>
  <c r="D36" i="15"/>
  <c r="F108" i="15" a="1"/>
  <c r="F108" i="15" s="1"/>
  <c r="F135" i="15" a="1"/>
  <c r="F135" i="15" s="1"/>
  <c r="F49" i="15" a="1"/>
  <c r="F49" i="15" s="1"/>
  <c r="E49" i="15"/>
  <c r="E90" i="15"/>
  <c r="D90" i="15"/>
  <c r="E98" i="15"/>
  <c r="D98" i="15"/>
  <c r="D104" i="15"/>
  <c r="F104" i="15" a="1"/>
  <c r="F104" i="15" s="1"/>
  <c r="E104" i="15"/>
  <c r="D124" i="15"/>
  <c r="F187" i="15" a="1"/>
  <c r="F187" i="15" s="1"/>
  <c r="E187" i="15"/>
  <c r="D187" i="15"/>
  <c r="D97" i="15"/>
  <c r="F97" i="15" a="1"/>
  <c r="F97" i="15" s="1"/>
  <c r="E97" i="15"/>
  <c r="F39" i="15" a="1"/>
  <c r="F39" i="15" s="1"/>
  <c r="D73" i="15"/>
  <c r="F73" i="15" a="1"/>
  <c r="F73" i="15" s="1"/>
  <c r="E73" i="15"/>
  <c r="F188" i="15" a="1"/>
  <c r="F188" i="15" s="1"/>
  <c r="E188" i="15"/>
  <c r="D188" i="15"/>
  <c r="D195" i="15"/>
  <c r="F195" i="15" a="1"/>
  <c r="F195" i="15" s="1"/>
  <c r="E195" i="15"/>
  <c r="E92" i="15"/>
  <c r="F92" i="15" a="1"/>
  <c r="F92" i="15" s="1"/>
  <c r="F120" i="15" a="1"/>
  <c r="F120" i="15" s="1"/>
  <c r="E120" i="15"/>
  <c r="D196" i="15"/>
  <c r="F196" i="15" a="1"/>
  <c r="F196" i="15" s="1"/>
  <c r="E196" i="15"/>
  <c r="E68" i="15"/>
  <c r="F68" i="15" a="1"/>
  <c r="F68" i="15" s="1"/>
  <c r="E84" i="15"/>
  <c r="F84" i="15" a="1"/>
  <c r="F84" i="15" s="1"/>
  <c r="D148" i="15"/>
  <c r="F148" i="15" a="1"/>
  <c r="F148" i="15" s="1"/>
  <c r="E148" i="15"/>
  <c r="E197" i="15"/>
  <c r="D197" i="15"/>
  <c r="E28" i="15"/>
  <c r="D28" i="15"/>
  <c r="F80" i="15" a="1"/>
  <c r="F80" i="15" s="1"/>
  <c r="E80" i="15"/>
  <c r="D80" i="15"/>
  <c r="D112" i="15"/>
  <c r="E112" i="15"/>
  <c r="F112" i="15" a="1"/>
  <c r="F112" i="15" s="1"/>
  <c r="D198" i="15"/>
  <c r="C105" i="22" a="1"/>
  <c r="C105" i="22" s="1"/>
  <c r="E94" i="24"/>
  <c r="C134" i="24" a="1"/>
  <c r="C134" i="24" s="1"/>
  <c r="E149" i="25"/>
  <c r="E20" i="15"/>
  <c r="F48" i="15" a="1"/>
  <c r="F48" i="15" s="1"/>
  <c r="F52" i="15" a="1"/>
  <c r="F52" i="15" s="1"/>
  <c r="F64" i="15" a="1"/>
  <c r="F64" i="15" s="1"/>
  <c r="F72" i="15" a="1"/>
  <c r="F72" i="15" s="1"/>
  <c r="D74" i="15"/>
  <c r="F76" i="15" a="1"/>
  <c r="F76" i="15" s="1"/>
  <c r="E82" i="15"/>
  <c r="F89" i="15" a="1"/>
  <c r="F89" i="15" s="1"/>
  <c r="E96" i="15"/>
  <c r="E106" i="15"/>
  <c r="D114" i="15"/>
  <c r="E116" i="15"/>
  <c r="D118" i="15"/>
  <c r="F147" i="15" a="1"/>
  <c r="F147" i="15" s="1"/>
  <c r="F156" i="15" a="1"/>
  <c r="F156" i="15" s="1"/>
  <c r="F164" i="15" a="1"/>
  <c r="F164" i="15" s="1"/>
  <c r="E180" i="15"/>
  <c r="E74" i="15"/>
  <c r="E114" i="15"/>
  <c r="F180" i="15" a="1"/>
  <c r="F180" i="15" s="1"/>
  <c r="E88" i="15"/>
  <c r="F127" i="15" a="1"/>
  <c r="F127" i="15" s="1"/>
  <c r="F160" i="16" a="1"/>
  <c r="F160" i="16" s="1"/>
  <c r="E86" i="24"/>
  <c r="D70" i="24"/>
  <c r="E47" i="15"/>
  <c r="E81" i="15"/>
  <c r="F88" i="15" a="1"/>
  <c r="F88" i="15" s="1"/>
  <c r="E105" i="15"/>
  <c r="D122" i="15"/>
  <c r="F166" i="19" a="1"/>
  <c r="F166" i="19" s="1"/>
  <c r="E163" i="19"/>
  <c r="F189" i="24" a="1"/>
  <c r="F189" i="24" s="1"/>
  <c r="F126" i="24" a="1"/>
  <c r="F126" i="24" s="1"/>
  <c r="D166" i="24"/>
  <c r="C110" i="24" a="1"/>
  <c r="C110" i="24" s="1"/>
  <c r="F103" i="25" a="1"/>
  <c r="F103" i="25" s="1"/>
  <c r="F47" i="15" a="1"/>
  <c r="F47" i="15" s="1"/>
  <c r="F81" i="15" a="1"/>
  <c r="F81" i="15" s="1"/>
  <c r="F105" i="15" a="1"/>
  <c r="F105" i="15" s="1"/>
  <c r="E172" i="15"/>
  <c r="E32" i="15"/>
  <c r="D32" i="15"/>
  <c r="F32" i="15" a="1"/>
  <c r="F32" i="15" s="1"/>
  <c r="D41" i="15"/>
  <c r="F41" i="15" a="1"/>
  <c r="F41" i="15" s="1"/>
  <c r="E41" i="15"/>
  <c r="F14" i="15" a="1"/>
  <c r="F14" i="15" s="1"/>
  <c r="E40" i="15"/>
  <c r="D40" i="15"/>
  <c r="F40" i="15" a="1"/>
  <c r="F40" i="15" s="1"/>
  <c r="F78" i="15" a="1"/>
  <c r="F78" i="15" s="1"/>
  <c r="E78" i="15"/>
  <c r="D78" i="15"/>
  <c r="E24" i="15"/>
  <c r="D24" i="15"/>
  <c r="F24" i="15" a="1"/>
  <c r="F24" i="15" s="1"/>
  <c r="D33" i="15"/>
  <c r="F33" i="15" a="1"/>
  <c r="F33" i="15" s="1"/>
  <c r="E33" i="15"/>
  <c r="F42" i="15" a="1"/>
  <c r="F42" i="15" s="1"/>
  <c r="D42" i="15"/>
  <c r="E42" i="15"/>
  <c r="F153" i="15" a="1"/>
  <c r="F153" i="15" s="1"/>
  <c r="E153" i="15"/>
  <c r="D153" i="15"/>
  <c r="E16" i="15"/>
  <c r="D16" i="15"/>
  <c r="F16" i="15" a="1"/>
  <c r="F16" i="15" s="1"/>
  <c r="D25" i="15"/>
  <c r="E25" i="15"/>
  <c r="F25" i="15" a="1"/>
  <c r="F25" i="15" s="1"/>
  <c r="F34" i="15" a="1"/>
  <c r="F34" i="15" s="1"/>
  <c r="E34" i="15"/>
  <c r="D34" i="15"/>
  <c r="F43" i="15" a="1"/>
  <c r="F43" i="15" s="1"/>
  <c r="E43" i="15"/>
  <c r="D43" i="15"/>
  <c r="F62" i="15" a="1"/>
  <c r="F62" i="15" s="1"/>
  <c r="E62" i="15"/>
  <c r="D62" i="15"/>
  <c r="F94" i="15" a="1"/>
  <c r="F94" i="15" s="1"/>
  <c r="E94" i="15"/>
  <c r="D94" i="15"/>
  <c r="F110" i="15" a="1"/>
  <c r="F110" i="15" s="1"/>
  <c r="E110" i="15"/>
  <c r="D110" i="15"/>
  <c r="F193" i="15" a="1"/>
  <c r="F193" i="15" s="1"/>
  <c r="E193" i="15"/>
  <c r="D193" i="15"/>
  <c r="D17" i="15"/>
  <c r="F17" i="15" a="1"/>
  <c r="F17" i="15" s="1"/>
  <c r="E17" i="15"/>
  <c r="F26" i="15" a="1"/>
  <c r="F26" i="15" s="1"/>
  <c r="D26" i="15"/>
  <c r="E26" i="15"/>
  <c r="E35" i="15"/>
  <c r="F35" i="15" a="1"/>
  <c r="F35" i="15" s="1"/>
  <c r="D35" i="15"/>
  <c r="F38" i="15" a="1"/>
  <c r="F38" i="15" s="1"/>
  <c r="E38" i="15"/>
  <c r="D38" i="15"/>
  <c r="D45" i="15"/>
  <c r="F45" i="15" a="1"/>
  <c r="F45" i="15" s="1"/>
  <c r="E45" i="15"/>
  <c r="F18" i="15" a="1"/>
  <c r="F18" i="15" s="1"/>
  <c r="E18" i="15"/>
  <c r="D18" i="15"/>
  <c r="E27" i="15"/>
  <c r="F27" i="15" a="1"/>
  <c r="F27" i="15" s="1"/>
  <c r="D27" i="15"/>
  <c r="F30" i="15" a="1"/>
  <c r="F30" i="15" s="1"/>
  <c r="E30" i="15"/>
  <c r="D30" i="15"/>
  <c r="D53" i="15"/>
  <c r="F53" i="15" a="1"/>
  <c r="F53" i="15" s="1"/>
  <c r="E53" i="15"/>
  <c r="F86" i="15" a="1"/>
  <c r="F86" i="15" s="1"/>
  <c r="E86" i="15"/>
  <c r="D86" i="15"/>
  <c r="E19" i="15"/>
  <c r="F19" i="15" a="1"/>
  <c r="F19" i="15" s="1"/>
  <c r="D19" i="15"/>
  <c r="F22" i="15" a="1"/>
  <c r="F22" i="15" s="1"/>
  <c r="E22" i="15"/>
  <c r="D22" i="15"/>
  <c r="F58" i="15" a="1"/>
  <c r="F58" i="15" s="1"/>
  <c r="D61" i="15"/>
  <c r="F109" i="15" a="1"/>
  <c r="F109" i="15" s="1"/>
  <c r="E109" i="15"/>
  <c r="D109" i="15"/>
  <c r="D115" i="15"/>
  <c r="F115" i="15" a="1"/>
  <c r="F115" i="15" s="1"/>
  <c r="F160" i="15" a="1"/>
  <c r="F160" i="15" s="1"/>
  <c r="E160" i="15"/>
  <c r="D160" i="15"/>
  <c r="F185" i="15" a="1"/>
  <c r="F185" i="15" s="1"/>
  <c r="E185" i="15"/>
  <c r="D185" i="15"/>
  <c r="D46" i="15"/>
  <c r="D55" i="15"/>
  <c r="D58" i="15"/>
  <c r="F63" i="15" a="1"/>
  <c r="F63" i="15" s="1"/>
  <c r="E63" i="15"/>
  <c r="F66" i="15" a="1"/>
  <c r="F66" i="15" s="1"/>
  <c r="F129" i="15" a="1"/>
  <c r="F129" i="15" s="1"/>
  <c r="E129" i="15"/>
  <c r="D129" i="15"/>
  <c r="F199" i="15" a="1"/>
  <c r="F199" i="15" s="1"/>
  <c r="E199" i="15"/>
  <c r="D199" i="15"/>
  <c r="E44" i="15"/>
  <c r="D44" i="15"/>
  <c r="F54" i="15" a="1"/>
  <c r="F54" i="15" s="1"/>
  <c r="F85" i="15" a="1"/>
  <c r="F85" i="15" s="1"/>
  <c r="E85" i="15"/>
  <c r="D85" i="15"/>
  <c r="D21" i="15"/>
  <c r="D29" i="15"/>
  <c r="D37" i="15"/>
  <c r="F46" i="15" a="1"/>
  <c r="F46" i="15" s="1"/>
  <c r="D54" i="15"/>
  <c r="D57" i="15"/>
  <c r="F61" i="15" a="1"/>
  <c r="F61" i="15" s="1"/>
  <c r="F75" i="15" a="1"/>
  <c r="F75" i="15" s="1"/>
  <c r="E75" i="15"/>
  <c r="F79" i="15" a="1"/>
  <c r="F79" i="15" s="1"/>
  <c r="E79" i="15"/>
  <c r="D79" i="15"/>
  <c r="F91" i="15" a="1"/>
  <c r="F91" i="15" s="1"/>
  <c r="E91" i="15"/>
  <c r="F95" i="15" a="1"/>
  <c r="F95" i="15" s="1"/>
  <c r="E95" i="15"/>
  <c r="D95" i="15"/>
  <c r="F130" i="15" a="1"/>
  <c r="F130" i="15" s="1"/>
  <c r="E130" i="15"/>
  <c r="D130" i="15"/>
  <c r="F134" i="15" a="1"/>
  <c r="F134" i="15" s="1"/>
  <c r="E134" i="15"/>
  <c r="D134" i="15"/>
  <c r="F137" i="15" a="1"/>
  <c r="F137" i="15" s="1"/>
  <c r="E137" i="15"/>
  <c r="D137" i="15"/>
  <c r="F146" i="15" a="1"/>
  <c r="F146" i="15" s="1"/>
  <c r="E146" i="15"/>
  <c r="D146" i="15"/>
  <c r="F20" i="15" a="1"/>
  <c r="F20" i="15" s="1"/>
  <c r="E21" i="15"/>
  <c r="F28" i="15" a="1"/>
  <c r="F28" i="15" s="1"/>
  <c r="E29" i="15"/>
  <c r="F36" i="15" a="1"/>
  <c r="F36" i="15" s="1"/>
  <c r="E37" i="15"/>
  <c r="D50" i="15"/>
  <c r="E54" i="15"/>
  <c r="F59" i="15" a="1"/>
  <c r="F59" i="15" s="1"/>
  <c r="E59" i="15"/>
  <c r="D65" i="15"/>
  <c r="F67" i="15" a="1"/>
  <c r="F67" i="15" s="1"/>
  <c r="E67" i="15"/>
  <c r="F71" i="15" a="1"/>
  <c r="F71" i="15" s="1"/>
  <c r="E71" i="15"/>
  <c r="D71" i="15"/>
  <c r="F103" i="15" a="1"/>
  <c r="F103" i="15" s="1"/>
  <c r="E103" i="15"/>
  <c r="D103" i="15"/>
  <c r="F141" i="15" a="1"/>
  <c r="F141" i="15" s="1"/>
  <c r="E141" i="15"/>
  <c r="E46" i="15"/>
  <c r="E115" i="15"/>
  <c r="E119" i="15"/>
  <c r="D119" i="15"/>
  <c r="F119" i="15" a="1"/>
  <c r="F119" i="15" s="1"/>
  <c r="F158" i="15" a="1"/>
  <c r="F158" i="15" s="1"/>
  <c r="E158" i="15"/>
  <c r="D158" i="15"/>
  <c r="F173" i="15" a="1"/>
  <c r="F173" i="15" s="1"/>
  <c r="E173" i="15"/>
  <c r="D173" i="15"/>
  <c r="F13" i="15" a="1"/>
  <c r="F13" i="15" s="1"/>
  <c r="E15" i="15" s="1"/>
  <c r="F21" i="15" a="1"/>
  <c r="F21" i="15" s="1"/>
  <c r="D23" i="15"/>
  <c r="F29" i="15" a="1"/>
  <c r="F29" i="15" s="1"/>
  <c r="D31" i="15"/>
  <c r="F37" i="15" a="1"/>
  <c r="F37" i="15" s="1"/>
  <c r="D39" i="15"/>
  <c r="F44" i="15" a="1"/>
  <c r="F44" i="15" s="1"/>
  <c r="E56" i="15"/>
  <c r="D56" i="15"/>
  <c r="E57" i="15"/>
  <c r="D75" i="15"/>
  <c r="D91" i="15"/>
  <c r="F111" i="15" a="1"/>
  <c r="F111" i="15" s="1"/>
  <c r="E111" i="15"/>
  <c r="D111" i="15"/>
  <c r="E163" i="15"/>
  <c r="D163" i="15"/>
  <c r="F178" i="15" a="1"/>
  <c r="F178" i="15" s="1"/>
  <c r="E178" i="15"/>
  <c r="D178" i="15"/>
  <c r="F70" i="15" a="1"/>
  <c r="F70" i="15" s="1"/>
  <c r="E70" i="15"/>
  <c r="D70" i="15"/>
  <c r="E23" i="15"/>
  <c r="E31" i="15"/>
  <c r="E39" i="15"/>
  <c r="D49" i="15"/>
  <c r="E52" i="15"/>
  <c r="D52" i="15"/>
  <c r="F57" i="15" a="1"/>
  <c r="F57" i="15" s="1"/>
  <c r="D59" i="15"/>
  <c r="E64" i="15"/>
  <c r="D64" i="15"/>
  <c r="E65" i="15"/>
  <c r="D67" i="15"/>
  <c r="F77" i="15" a="1"/>
  <c r="F77" i="15" s="1"/>
  <c r="E77" i="15"/>
  <c r="D77" i="15"/>
  <c r="F93" i="15" a="1"/>
  <c r="F93" i="15" s="1"/>
  <c r="E93" i="15"/>
  <c r="D93" i="15"/>
  <c r="F99" i="15" a="1"/>
  <c r="F99" i="15" s="1"/>
  <c r="E99" i="15"/>
  <c r="D123" i="15"/>
  <c r="F123" i="15" a="1"/>
  <c r="F123" i="15" s="1"/>
  <c r="E123" i="15"/>
  <c r="F126" i="15" a="1"/>
  <c r="F126" i="15" s="1"/>
  <c r="E126" i="15"/>
  <c r="D126" i="15"/>
  <c r="F163" i="15" a="1"/>
  <c r="F163" i="15" s="1"/>
  <c r="F50" i="15" a="1"/>
  <c r="F50" i="15" s="1"/>
  <c r="E58" i="15"/>
  <c r="E61" i="15"/>
  <c r="F102" i="15" a="1"/>
  <c r="F102" i="15" s="1"/>
  <c r="E102" i="15"/>
  <c r="D102" i="15"/>
  <c r="F136" i="15" a="1"/>
  <c r="F136" i="15" s="1"/>
  <c r="E136" i="15"/>
  <c r="D136" i="15"/>
  <c r="F51" i="15" a="1"/>
  <c r="F51" i="15" s="1"/>
  <c r="E51" i="15"/>
  <c r="E55" i="15"/>
  <c r="F69" i="15" a="1"/>
  <c r="F69" i="15" s="1"/>
  <c r="E69" i="15"/>
  <c r="D69" i="15"/>
  <c r="E72" i="15"/>
  <c r="D72" i="15"/>
  <c r="F83" i="15" a="1"/>
  <c r="F83" i="15" s="1"/>
  <c r="E83" i="15"/>
  <c r="F87" i="15" a="1"/>
  <c r="F87" i="15" s="1"/>
  <c r="E87" i="15"/>
  <c r="D87" i="15"/>
  <c r="F101" i="15" a="1"/>
  <c r="F101" i="15" s="1"/>
  <c r="E101" i="15"/>
  <c r="D101" i="15"/>
  <c r="F107" i="15" a="1"/>
  <c r="F107" i="15" s="1"/>
  <c r="E107" i="15"/>
  <c r="E139" i="15"/>
  <c r="D139" i="15"/>
  <c r="F139" i="15" a="1"/>
  <c r="F139" i="15" s="1"/>
  <c r="D60" i="15"/>
  <c r="D68" i="15"/>
  <c r="F74" i="15" a="1"/>
  <c r="F74" i="15" s="1"/>
  <c r="D76" i="15"/>
  <c r="F82" i="15" a="1"/>
  <c r="F82" i="15" s="1"/>
  <c r="D84" i="15"/>
  <c r="F90" i="15" a="1"/>
  <c r="F90" i="15" s="1"/>
  <c r="D92" i="15"/>
  <c r="F98" i="15" a="1"/>
  <c r="F98" i="15" s="1"/>
  <c r="D100" i="15"/>
  <c r="F106" i="15" a="1"/>
  <c r="F106" i="15" s="1"/>
  <c r="D108" i="15"/>
  <c r="F114" i="15" a="1"/>
  <c r="F114" i="15" s="1"/>
  <c r="F118" i="15" a="1"/>
  <c r="F118" i="15" s="1"/>
  <c r="E118" i="15"/>
  <c r="E122" i="15"/>
  <c r="E124" i="15"/>
  <c r="F128" i="15" a="1"/>
  <c r="F128" i="15" s="1"/>
  <c r="D128" i="15"/>
  <c r="D132" i="15"/>
  <c r="F166" i="15" a="1"/>
  <c r="F166" i="15" s="1"/>
  <c r="E166" i="15"/>
  <c r="F168" i="15" a="1"/>
  <c r="F168" i="15" s="1"/>
  <c r="E168" i="15"/>
  <c r="D168" i="15"/>
  <c r="E171" i="15"/>
  <c r="D171" i="15"/>
  <c r="E100" i="15"/>
  <c r="E108" i="15"/>
  <c r="F124" i="15" a="1"/>
  <c r="F124" i="15" s="1"/>
  <c r="F142" i="15" a="1"/>
  <c r="F142" i="15" s="1"/>
  <c r="E142" i="15"/>
  <c r="F149" i="15" a="1"/>
  <c r="F149" i="15" s="1"/>
  <c r="F154" i="15" a="1"/>
  <c r="F154" i="15" s="1"/>
  <c r="E154" i="15"/>
  <c r="D154" i="15"/>
  <c r="F161" i="15" a="1"/>
  <c r="F161" i="15" s="1"/>
  <c r="E161" i="15"/>
  <c r="D161" i="15"/>
  <c r="F181" i="15" a="1"/>
  <c r="F181" i="15" s="1"/>
  <c r="F186" i="15" a="1"/>
  <c r="F186" i="15" s="1"/>
  <c r="E186" i="15"/>
  <c r="D186" i="15"/>
  <c r="F189" i="15" a="1"/>
  <c r="F189" i="15" s="1"/>
  <c r="F194" i="15" a="1"/>
  <c r="F194" i="15" s="1"/>
  <c r="E194" i="15"/>
  <c r="D194" i="15"/>
  <c r="F125" i="15" a="1"/>
  <c r="F125" i="15" s="1"/>
  <c r="F144" i="15" a="1"/>
  <c r="F144" i="15" s="1"/>
  <c r="E144" i="15"/>
  <c r="D144" i="15"/>
  <c r="E147" i="15"/>
  <c r="D147" i="15"/>
  <c r="D149" i="15"/>
  <c r="F174" i="15" a="1"/>
  <c r="F174" i="15" s="1"/>
  <c r="E174" i="15"/>
  <c r="F176" i="15" a="1"/>
  <c r="F176" i="15" s="1"/>
  <c r="E176" i="15"/>
  <c r="D176" i="15"/>
  <c r="E179" i="15"/>
  <c r="D179" i="15"/>
  <c r="D181" i="15"/>
  <c r="F200" i="15" a="1"/>
  <c r="F200" i="15" s="1"/>
  <c r="E200" i="15"/>
  <c r="D200" i="15"/>
  <c r="F117" i="15" a="1"/>
  <c r="F117" i="15" s="1"/>
  <c r="F121" i="15" a="1"/>
  <c r="F121" i="15" s="1"/>
  <c r="E131" i="15"/>
  <c r="D131" i="15"/>
  <c r="F133" i="15" a="1"/>
  <c r="F133" i="15" s="1"/>
  <c r="F157" i="15" a="1"/>
  <c r="F157" i="15" s="1"/>
  <c r="F162" i="15" a="1"/>
  <c r="F162" i="15" s="1"/>
  <c r="E162" i="15"/>
  <c r="D162" i="15"/>
  <c r="F169" i="15" a="1"/>
  <c r="F169" i="15" s="1"/>
  <c r="E169" i="15"/>
  <c r="D169" i="15"/>
  <c r="D121" i="15"/>
  <c r="E125" i="15"/>
  <c r="D133" i="15"/>
  <c r="F138" i="15" a="1"/>
  <c r="F138" i="15" s="1"/>
  <c r="E138" i="15"/>
  <c r="D138" i="15"/>
  <c r="F150" i="15" a="1"/>
  <c r="F150" i="15" s="1"/>
  <c r="E150" i="15"/>
  <c r="F152" i="15" a="1"/>
  <c r="F152" i="15" s="1"/>
  <c r="E152" i="15"/>
  <c r="D152" i="15"/>
  <c r="E155" i="15"/>
  <c r="D155" i="15"/>
  <c r="D157" i="15"/>
  <c r="D174" i="15"/>
  <c r="F182" i="15" a="1"/>
  <c r="F182" i="15" s="1"/>
  <c r="E182" i="15"/>
  <c r="F184" i="15" a="1"/>
  <c r="F184" i="15" s="1"/>
  <c r="E184" i="15"/>
  <c r="D184" i="15"/>
  <c r="F190" i="15" a="1"/>
  <c r="F190" i="15" s="1"/>
  <c r="E190" i="15"/>
  <c r="F192" i="15" a="1"/>
  <c r="F192" i="15" s="1"/>
  <c r="E192" i="15"/>
  <c r="D192" i="15"/>
  <c r="D117" i="15"/>
  <c r="D120" i="15"/>
  <c r="E121" i="15"/>
  <c r="F131" i="15" a="1"/>
  <c r="F131" i="15" s="1"/>
  <c r="E133" i="15"/>
  <c r="F145" i="15" a="1"/>
  <c r="F145" i="15" s="1"/>
  <c r="E145" i="15"/>
  <c r="D145" i="15"/>
  <c r="F165" i="15" a="1"/>
  <c r="F165" i="15" s="1"/>
  <c r="F170" i="15" a="1"/>
  <c r="F170" i="15" s="1"/>
  <c r="E170" i="15"/>
  <c r="D170" i="15"/>
  <c r="F177" i="15" a="1"/>
  <c r="F177" i="15" s="1"/>
  <c r="E177" i="15"/>
  <c r="D177" i="15"/>
  <c r="F201" i="15" a="1"/>
  <c r="F201" i="15" s="1"/>
  <c r="E201" i="15"/>
  <c r="D201" i="15"/>
  <c r="D127" i="15"/>
  <c r="D135" i="15"/>
  <c r="D143" i="15"/>
  <c r="D151" i="15"/>
  <c r="D159" i="15"/>
  <c r="D167" i="15"/>
  <c r="D175" i="15"/>
  <c r="D183" i="15"/>
  <c r="D191" i="15"/>
  <c r="F197" i="15" a="1"/>
  <c r="F197" i="15" s="1"/>
  <c r="E198" i="15"/>
  <c r="E127" i="15"/>
  <c r="E135" i="15"/>
  <c r="E143" i="15"/>
  <c r="E151" i="15"/>
  <c r="E159" i="15"/>
  <c r="E167" i="15"/>
  <c r="E175" i="15"/>
  <c r="E183" i="15"/>
  <c r="E191" i="15"/>
  <c r="F198" i="15" a="1"/>
  <c r="F198" i="15" s="1"/>
  <c r="F151" i="15" a="1"/>
  <c r="F151" i="15" s="1"/>
  <c r="F159" i="15" a="1"/>
  <c r="F159" i="15" s="1"/>
  <c r="F167" i="15" a="1"/>
  <c r="F167" i="15" s="1"/>
  <c r="F175" i="15" a="1"/>
  <c r="F175" i="15" s="1"/>
  <c r="F183" i="15" a="1"/>
  <c r="F183" i="15" s="1"/>
  <c r="F191" i="15" a="1"/>
  <c r="F191" i="15" s="1"/>
  <c r="F49" i="16" a="1"/>
  <c r="F49" i="16" s="1"/>
  <c r="E36" i="20"/>
  <c r="F37" i="21" a="1"/>
  <c r="F37" i="21" s="1"/>
  <c r="C54" i="22" a="1"/>
  <c r="C54" i="22" s="1"/>
  <c r="F39" i="23" a="1"/>
  <c r="F39" i="23" s="1"/>
  <c r="E41" i="25"/>
  <c r="D109" i="19"/>
  <c r="D170" i="20"/>
  <c r="E130" i="23"/>
  <c r="D172" i="24"/>
  <c r="C182" i="26" a="1"/>
  <c r="C182" i="26" s="1"/>
  <c r="E41" i="16"/>
  <c r="F61" i="21" a="1"/>
  <c r="F61" i="21" s="1"/>
  <c r="F30" i="22" a="1"/>
  <c r="F30" i="22" s="1"/>
  <c r="C23" i="23" a="1"/>
  <c r="C23" i="23" s="1"/>
  <c r="F24" i="24" a="1"/>
  <c r="F24" i="24" s="1"/>
  <c r="E17" i="25"/>
  <c r="F94" i="18" a="1"/>
  <c r="F94" i="18" s="1"/>
  <c r="E101" i="19"/>
  <c r="C65" i="22" a="1"/>
  <c r="C65" i="22" s="1"/>
  <c r="F178" i="25" a="1"/>
  <c r="F178" i="25" s="1"/>
  <c r="E190" i="26"/>
  <c r="E126" i="26"/>
  <c r="F126" i="26" a="1"/>
  <c r="F126" i="26" s="1"/>
  <c r="C94" i="26" a="1"/>
  <c r="C94" i="26" s="1"/>
  <c r="E44" i="18"/>
  <c r="F13" i="20" a="1"/>
  <c r="F13" i="20" s="1"/>
  <c r="F45" i="20" a="1"/>
  <c r="F45" i="20" s="1"/>
  <c r="F14" i="21" a="1"/>
  <c r="F14" i="21" s="1"/>
  <c r="F22" i="21" a="1"/>
  <c r="F22" i="21" s="1"/>
  <c r="D46" i="21"/>
  <c r="E55" i="22"/>
  <c r="E16" i="23"/>
  <c r="C24" i="23" a="1"/>
  <c r="C24" i="23" s="1"/>
  <c r="D32" i="23"/>
  <c r="D40" i="23"/>
  <c r="D48" i="23"/>
  <c r="D56" i="23"/>
  <c r="C9" i="24" a="1"/>
  <c r="C9" i="24" s="1"/>
  <c r="F17" i="24" a="1"/>
  <c r="F17" i="24" s="1"/>
  <c r="E25" i="24"/>
  <c r="E33" i="24"/>
  <c r="C41" i="24" a="1"/>
  <c r="C41" i="24" s="1"/>
  <c r="F49" i="24" a="1"/>
  <c r="F49" i="24" s="1"/>
  <c r="C4" i="19" a="1"/>
  <c r="C4" i="19" s="1"/>
  <c r="D20" i="19"/>
  <c r="D28" i="19"/>
  <c r="D36" i="19"/>
  <c r="D44" i="19"/>
  <c r="D52" i="19"/>
  <c r="D60" i="19"/>
  <c r="F126" i="16" a="1"/>
  <c r="F126" i="16" s="1"/>
  <c r="E195" i="16"/>
  <c r="F187" i="16" a="1"/>
  <c r="F187" i="16" s="1"/>
  <c r="D179" i="16"/>
  <c r="D171" i="16"/>
  <c r="D163" i="16"/>
  <c r="F155" i="16" a="1"/>
  <c r="F155" i="16" s="1"/>
  <c r="D147" i="16"/>
  <c r="D139" i="16"/>
  <c r="D131" i="16"/>
  <c r="D115" i="16"/>
  <c r="D107" i="16"/>
  <c r="D99" i="16"/>
  <c r="D83" i="16"/>
  <c r="D75" i="16"/>
  <c r="D67" i="16"/>
  <c r="F197" i="18" a="1"/>
  <c r="F197" i="18" s="1"/>
  <c r="E149" i="18"/>
  <c r="D141" i="18"/>
  <c r="F133" i="18" a="1"/>
  <c r="F133" i="18" s="1"/>
  <c r="E101" i="18"/>
  <c r="D77" i="18"/>
  <c r="C69" i="19" a="1"/>
  <c r="C69" i="19" s="1"/>
  <c r="F196" i="19" a="1"/>
  <c r="F196" i="19" s="1"/>
  <c r="F180" i="19" a="1"/>
  <c r="F180" i="19" s="1"/>
  <c r="F172" i="19" a="1"/>
  <c r="F172" i="19" s="1"/>
  <c r="F164" i="19" a="1"/>
  <c r="F164" i="19" s="1"/>
  <c r="F156" i="19" a="1"/>
  <c r="F156" i="19" s="1"/>
  <c r="F148" i="19" a="1"/>
  <c r="F148" i="19" s="1"/>
  <c r="F140" i="19" a="1"/>
  <c r="F140" i="19" s="1"/>
  <c r="F132" i="19" a="1"/>
  <c r="F132" i="19" s="1"/>
  <c r="F124" i="19" a="1"/>
  <c r="F124" i="19" s="1"/>
  <c r="F116" i="19" a="1"/>
  <c r="F116" i="19" s="1"/>
  <c r="F108" i="19" a="1"/>
  <c r="F108" i="19" s="1"/>
  <c r="F100" i="19" a="1"/>
  <c r="F100" i="19" s="1"/>
  <c r="F92" i="19" a="1"/>
  <c r="F92" i="19" s="1"/>
  <c r="F84" i="19" a="1"/>
  <c r="F84" i="19" s="1"/>
  <c r="F76" i="19" a="1"/>
  <c r="F76" i="19" s="1"/>
  <c r="F68" i="19" a="1"/>
  <c r="F68" i="19" s="1"/>
  <c r="D177" i="20"/>
  <c r="D169" i="20"/>
  <c r="D161" i="20"/>
  <c r="D153" i="20"/>
  <c r="D145" i="20"/>
  <c r="D137" i="20"/>
  <c r="D121" i="20"/>
  <c r="D113" i="20"/>
  <c r="D105" i="20"/>
  <c r="D97" i="20"/>
  <c r="D89" i="20"/>
  <c r="D81" i="20"/>
  <c r="D73" i="20"/>
  <c r="D65" i="20"/>
  <c r="C192" i="22" a="1"/>
  <c r="C192" i="22" s="1"/>
  <c r="F184" i="22" a="1"/>
  <c r="F184" i="22" s="1"/>
  <c r="E176" i="22"/>
  <c r="E168" i="22"/>
  <c r="F152" i="22" a="1"/>
  <c r="F152" i="22" s="1"/>
  <c r="F144" i="22" a="1"/>
  <c r="F144" i="22" s="1"/>
  <c r="D136" i="22"/>
  <c r="F120" i="22" a="1"/>
  <c r="F120" i="22" s="1"/>
  <c r="D201" i="23"/>
  <c r="D185" i="23"/>
  <c r="C177" i="23" a="1"/>
  <c r="C177" i="23" s="1"/>
  <c r="F97" i="23" a="1"/>
  <c r="F97" i="23" s="1"/>
  <c r="C122" i="24" a="1"/>
  <c r="C122" i="24" s="1"/>
  <c r="F147" i="24" a="1"/>
  <c r="F147" i="24" s="1"/>
  <c r="F122" i="25" a="1"/>
  <c r="F122" i="25" s="1"/>
  <c r="C146" i="25" a="1"/>
  <c r="C146" i="25" s="1"/>
  <c r="E201" i="25"/>
  <c r="F185" i="25" a="1"/>
  <c r="F185" i="25" s="1"/>
  <c r="E161" i="25"/>
  <c r="F121" i="25" a="1"/>
  <c r="F121" i="25" s="1"/>
  <c r="E33" i="16"/>
  <c r="F28" i="20" a="1"/>
  <c r="F28" i="20" s="1"/>
  <c r="F13" i="21" a="1"/>
  <c r="F13" i="21" s="1"/>
  <c r="D164" i="16"/>
  <c r="E150" i="18"/>
  <c r="D110" i="18"/>
  <c r="D133" i="19"/>
  <c r="E85" i="19"/>
  <c r="E105" i="21"/>
  <c r="C201" i="22" a="1"/>
  <c r="C201" i="22" s="1"/>
  <c r="C196" i="24" a="1"/>
  <c r="C196" i="24" s="1"/>
  <c r="C198" i="26" a="1"/>
  <c r="C198" i="26" s="1"/>
  <c r="F142" i="26" a="1"/>
  <c r="F142" i="26" s="1"/>
  <c r="E142" i="26"/>
  <c r="D142" i="26"/>
  <c r="D102" i="26"/>
  <c r="C102" i="26" a="1"/>
  <c r="C102" i="26" s="1"/>
  <c r="F102" i="26" a="1"/>
  <c r="F102" i="26" s="1"/>
  <c r="E20" i="18"/>
  <c r="E52" i="18"/>
  <c r="F36" i="16" a="1"/>
  <c r="F36" i="16" s="1"/>
  <c r="E29" i="18"/>
  <c r="F22" i="20" a="1"/>
  <c r="F22" i="20" s="1"/>
  <c r="F38" i="20" a="1"/>
  <c r="F38" i="20" s="1"/>
  <c r="D46" i="20"/>
  <c r="F54" i="20" a="1"/>
  <c r="F54" i="20" s="1"/>
  <c r="F23" i="21" a="1"/>
  <c r="F23" i="21" s="1"/>
  <c r="D31" i="21"/>
  <c r="F39" i="21" a="1"/>
  <c r="F39" i="21" s="1"/>
  <c r="F47" i="21" a="1"/>
  <c r="F47" i="21" s="1"/>
  <c r="F55" i="21" a="1"/>
  <c r="F55" i="21" s="1"/>
  <c r="F16" i="22" a="1"/>
  <c r="F16" i="22" s="1"/>
  <c r="F24" i="22" a="1"/>
  <c r="F24" i="22" s="1"/>
  <c r="F32" i="22" a="1"/>
  <c r="F32" i="22" s="1"/>
  <c r="F40" i="22" a="1"/>
  <c r="F40" i="22" s="1"/>
  <c r="F56" i="22" a="1"/>
  <c r="F56" i="22" s="1"/>
  <c r="C9" i="23" a="1"/>
  <c r="C9" i="23" s="1"/>
  <c r="F17" i="23" a="1"/>
  <c r="F17" i="23" s="1"/>
  <c r="F25" i="23" a="1"/>
  <c r="F25" i="23" s="1"/>
  <c r="F33" i="23" a="1"/>
  <c r="F33" i="23" s="1"/>
  <c r="F41" i="23" a="1"/>
  <c r="F41" i="23" s="1"/>
  <c r="F49" i="23" a="1"/>
  <c r="F49" i="23" s="1"/>
  <c r="F57" i="23" a="1"/>
  <c r="F57" i="23" s="1"/>
  <c r="F28" i="26" a="1"/>
  <c r="F28" i="26" s="1"/>
  <c r="C36" i="26" a="1"/>
  <c r="C36" i="26" s="1"/>
  <c r="F44" i="26" a="1"/>
  <c r="F44" i="26" s="1"/>
  <c r="F52" i="26" a="1"/>
  <c r="F52" i="26" s="1"/>
  <c r="F60" i="26" a="1"/>
  <c r="F60" i="26" s="1"/>
  <c r="C5" i="19" a="1"/>
  <c r="C5" i="19" s="1"/>
  <c r="E21" i="19"/>
  <c r="F29" i="19" a="1"/>
  <c r="F29" i="19" s="1"/>
  <c r="E37" i="19"/>
  <c r="E45" i="19"/>
  <c r="E53" i="19"/>
  <c r="F61" i="19" a="1"/>
  <c r="F61" i="19" s="1"/>
  <c r="E194" i="16"/>
  <c r="E186" i="16"/>
  <c r="E154" i="16"/>
  <c r="E138" i="16"/>
  <c r="E130" i="16"/>
  <c r="E122" i="16"/>
  <c r="D106" i="16"/>
  <c r="E82" i="16"/>
  <c r="E74" i="16"/>
  <c r="F66" i="16" a="1"/>
  <c r="F66" i="16" s="1"/>
  <c r="D196" i="18"/>
  <c r="F164" i="18" a="1"/>
  <c r="F164" i="18" s="1"/>
  <c r="D148" i="18"/>
  <c r="F140" i="18" a="1"/>
  <c r="F140" i="18" s="1"/>
  <c r="D179" i="19"/>
  <c r="D171" i="19"/>
  <c r="E155" i="19"/>
  <c r="D139" i="19"/>
  <c r="D131" i="19"/>
  <c r="D115" i="19"/>
  <c r="F107" i="19" a="1"/>
  <c r="F107" i="19" s="1"/>
  <c r="D99" i="19"/>
  <c r="D91" i="19"/>
  <c r="D83" i="19"/>
  <c r="D67" i="19"/>
  <c r="D200" i="20"/>
  <c r="F192" i="20" a="1"/>
  <c r="F192" i="20" s="1"/>
  <c r="D184" i="20"/>
  <c r="E168" i="20"/>
  <c r="D120" i="20"/>
  <c r="E104" i="20"/>
  <c r="E167" i="21"/>
  <c r="C199" i="22" a="1"/>
  <c r="C199" i="22" s="1"/>
  <c r="C183" i="22" a="1"/>
  <c r="C183" i="22" s="1"/>
  <c r="E175" i="22"/>
  <c r="E159" i="22"/>
  <c r="E143" i="22"/>
  <c r="E127" i="22"/>
  <c r="E111" i="22"/>
  <c r="E95" i="22"/>
  <c r="E79" i="22"/>
  <c r="E63" i="22"/>
  <c r="E194" i="24"/>
  <c r="E186" i="24"/>
  <c r="D162" i="24"/>
  <c r="E114" i="24"/>
  <c r="D106" i="24"/>
  <c r="F98" i="24" a="1"/>
  <c r="F98" i="24" s="1"/>
  <c r="C122" i="25" a="1"/>
  <c r="C122" i="25" s="1"/>
  <c r="E176" i="25"/>
  <c r="E136" i="25"/>
  <c r="D128" i="25"/>
  <c r="F80" i="25" a="1"/>
  <c r="F80" i="25" s="1"/>
  <c r="E25" i="16"/>
  <c r="F12" i="20" a="1"/>
  <c r="F12" i="20" s="1"/>
  <c r="F45" i="21" a="1"/>
  <c r="F45" i="21" s="1"/>
  <c r="C7" i="23" a="1"/>
  <c r="C7" i="23" s="1"/>
  <c r="C8" i="24" a="1"/>
  <c r="C8" i="24" s="1"/>
  <c r="E56" i="24"/>
  <c r="F196" i="16" a="1"/>
  <c r="F196" i="16" s="1"/>
  <c r="E149" i="19"/>
  <c r="D117" i="19"/>
  <c r="E84" i="24"/>
  <c r="F174" i="26" a="1"/>
  <c r="F174" i="26" s="1"/>
  <c r="F134" i="26" a="1"/>
  <c r="F134" i="26" s="1"/>
  <c r="E110" i="26"/>
  <c r="C110" i="26" a="1"/>
  <c r="C110" i="26" s="1"/>
  <c r="E36" i="18"/>
  <c r="E60" i="18"/>
  <c r="D45" i="16"/>
  <c r="F61" i="16" a="1"/>
  <c r="F61" i="16" s="1"/>
  <c r="F15" i="20" a="1"/>
  <c r="F15" i="20" s="1"/>
  <c r="D39" i="20"/>
  <c r="F47" i="20" a="1"/>
  <c r="F47" i="20" s="1"/>
  <c r="D16" i="21"/>
  <c r="D32" i="21"/>
  <c r="D40" i="21"/>
  <c r="D48" i="21"/>
  <c r="D41" i="22"/>
  <c r="C49" i="22" a="1"/>
  <c r="C49" i="22" s="1"/>
  <c r="E18" i="23"/>
  <c r="E26" i="23"/>
  <c r="E34" i="23"/>
  <c r="E42" i="23"/>
  <c r="E50" i="23"/>
  <c r="E58" i="23"/>
  <c r="F19" i="24" a="1"/>
  <c r="F19" i="24" s="1"/>
  <c r="F27" i="24" a="1"/>
  <c r="F27" i="24" s="1"/>
  <c r="D43" i="24"/>
  <c r="D59" i="24"/>
  <c r="C20" i="25" a="1"/>
  <c r="C20" i="25" s="1"/>
  <c r="D28" i="25"/>
  <c r="E36" i="25"/>
  <c r="E44" i="25"/>
  <c r="D60" i="25"/>
  <c r="E21" i="26"/>
  <c r="E29" i="26"/>
  <c r="E37" i="26"/>
  <c r="F53" i="26" a="1"/>
  <c r="F53" i="26" s="1"/>
  <c r="F61" i="26" a="1"/>
  <c r="F61" i="26" s="1"/>
  <c r="E22" i="19"/>
  <c r="E30" i="19"/>
  <c r="E38" i="19"/>
  <c r="E54" i="19"/>
  <c r="E201" i="16"/>
  <c r="D193" i="16"/>
  <c r="D65" i="16"/>
  <c r="C195" i="18" a="1"/>
  <c r="C195" i="18" s="1"/>
  <c r="D179" i="18"/>
  <c r="D171" i="18"/>
  <c r="E163" i="18"/>
  <c r="D147" i="18"/>
  <c r="D139" i="18"/>
  <c r="D115" i="18"/>
  <c r="D107" i="18"/>
  <c r="D91" i="18"/>
  <c r="D83" i="18"/>
  <c r="D75" i="18"/>
  <c r="E194" i="19"/>
  <c r="C186" i="19" a="1"/>
  <c r="C186" i="19" s="1"/>
  <c r="F178" i="19" a="1"/>
  <c r="F178" i="19" s="1"/>
  <c r="F170" i="19" a="1"/>
  <c r="F170" i="19" s="1"/>
  <c r="D162" i="19"/>
  <c r="F146" i="19" a="1"/>
  <c r="F146" i="19" s="1"/>
  <c r="C130" i="19" a="1"/>
  <c r="C130" i="19" s="1"/>
  <c r="E114" i="19"/>
  <c r="E90" i="19"/>
  <c r="D199" i="20"/>
  <c r="D183" i="20"/>
  <c r="F151" i="20" a="1"/>
  <c r="F151" i="20" s="1"/>
  <c r="D87" i="20"/>
  <c r="D79" i="20"/>
  <c r="E71" i="20"/>
  <c r="D63" i="20"/>
  <c r="F65" i="21" a="1"/>
  <c r="F65" i="21" s="1"/>
  <c r="D190" i="21"/>
  <c r="D142" i="21"/>
  <c r="F73" i="22" a="1"/>
  <c r="F73" i="22" s="1"/>
  <c r="C198" i="22" a="1"/>
  <c r="C198" i="22" s="1"/>
  <c r="D190" i="22"/>
  <c r="F182" i="22" a="1"/>
  <c r="F182" i="22" s="1"/>
  <c r="E174" i="22"/>
  <c r="D166" i="22"/>
  <c r="E158" i="22"/>
  <c r="C150" i="22" a="1"/>
  <c r="C150" i="22" s="1"/>
  <c r="E142" i="22"/>
  <c r="C134" i="22" a="1"/>
  <c r="C134" i="22" s="1"/>
  <c r="E126" i="22"/>
  <c r="C118" i="22" a="1"/>
  <c r="C118" i="22" s="1"/>
  <c r="C102" i="22" a="1"/>
  <c r="C102" i="22" s="1"/>
  <c r="D94" i="22"/>
  <c r="D70" i="22"/>
  <c r="E62" i="22"/>
  <c r="F199" i="23" a="1"/>
  <c r="F199" i="23" s="1"/>
  <c r="F167" i="23" a="1"/>
  <c r="F167" i="23" s="1"/>
  <c r="F159" i="23" a="1"/>
  <c r="F159" i="23" s="1"/>
  <c r="D119" i="23"/>
  <c r="C177" i="24" a="1"/>
  <c r="C177" i="24" s="1"/>
  <c r="F65" i="24" a="1"/>
  <c r="F65" i="24" s="1"/>
  <c r="F114" i="25" a="1"/>
  <c r="F114" i="25" s="1"/>
  <c r="C114" i="25" a="1"/>
  <c r="C114" i="25" s="1"/>
  <c r="C135" i="25" a="1"/>
  <c r="C135" i="25" s="1"/>
  <c r="C51" i="18" a="1"/>
  <c r="C51" i="18" s="1"/>
  <c r="F44" i="20" a="1"/>
  <c r="F44" i="20" s="1"/>
  <c r="F53" i="21" a="1"/>
  <c r="F53" i="21" s="1"/>
  <c r="E55" i="23"/>
  <c r="E40" i="24"/>
  <c r="D132" i="16"/>
  <c r="D68" i="16"/>
  <c r="F125" i="19" a="1"/>
  <c r="F125" i="19" s="1"/>
  <c r="D69" i="19"/>
  <c r="E177" i="21"/>
  <c r="D113" i="21"/>
  <c r="F194" i="25" a="1"/>
  <c r="F194" i="25" s="1"/>
  <c r="C82" i="25" a="1"/>
  <c r="C82" i="25" s="1"/>
  <c r="F150" i="26" a="1"/>
  <c r="F150" i="26" s="1"/>
  <c r="F29" i="16" a="1"/>
  <c r="F29" i="16" s="1"/>
  <c r="D37" i="16"/>
  <c r="D22" i="16"/>
  <c r="F30" i="16" a="1"/>
  <c r="F30" i="16" s="1"/>
  <c r="D38" i="16"/>
  <c r="D46" i="16"/>
  <c r="D54" i="16"/>
  <c r="F15" i="18" a="1"/>
  <c r="F15" i="18" s="1"/>
  <c r="F23" i="18" a="1"/>
  <c r="F23" i="18" s="1"/>
  <c r="F31" i="18" a="1"/>
  <c r="F31" i="18" s="1"/>
  <c r="F47" i="18" a="1"/>
  <c r="F47" i="18" s="1"/>
  <c r="F55" i="18" a="1"/>
  <c r="F55" i="18" s="1"/>
  <c r="F24" i="20" a="1"/>
  <c r="F24" i="20" s="1"/>
  <c r="F32" i="20" a="1"/>
  <c r="F32" i="20" s="1"/>
  <c r="D40" i="20"/>
  <c r="F48" i="20" a="1"/>
  <c r="F48" i="20" s="1"/>
  <c r="F56" i="20" a="1"/>
  <c r="F56" i="20" s="1"/>
  <c r="D17" i="21"/>
  <c r="D25" i="21"/>
  <c r="D33" i="21"/>
  <c r="D41" i="21"/>
  <c r="D49" i="21"/>
  <c r="D57" i="21"/>
  <c r="F19" i="23" a="1"/>
  <c r="F19" i="23" s="1"/>
  <c r="E27" i="23"/>
  <c r="E35" i="23"/>
  <c r="C43" i="23" a="1"/>
  <c r="C43" i="23" s="1"/>
  <c r="F51" i="23" a="1"/>
  <c r="F51" i="23" s="1"/>
  <c r="E59" i="23"/>
  <c r="F12" i="24" a="1"/>
  <c r="F12" i="24" s="1"/>
  <c r="F20" i="24" a="1"/>
  <c r="F20" i="24" s="1"/>
  <c r="C28" i="24" a="1"/>
  <c r="C28" i="24" s="1"/>
  <c r="F36" i="24" a="1"/>
  <c r="F36" i="24" s="1"/>
  <c r="E60" i="24"/>
  <c r="F21" i="25" a="1"/>
  <c r="F21" i="25" s="1"/>
  <c r="F29" i="25" a="1"/>
  <c r="F29" i="25" s="1"/>
  <c r="F37" i="25" a="1"/>
  <c r="F37" i="25" s="1"/>
  <c r="F45" i="25" a="1"/>
  <c r="F45" i="25" s="1"/>
  <c r="E53" i="25"/>
  <c r="F22" i="26" a="1"/>
  <c r="F22" i="26" s="1"/>
  <c r="F30" i="26" a="1"/>
  <c r="F30" i="26" s="1"/>
  <c r="F38" i="26" a="1"/>
  <c r="F38" i="26" s="1"/>
  <c r="F46" i="26" a="1"/>
  <c r="F46" i="26" s="1"/>
  <c r="F54" i="26" a="1"/>
  <c r="F54" i="26" s="1"/>
  <c r="C7" i="19" a="1"/>
  <c r="C7" i="19" s="1"/>
  <c r="F15" i="19" a="1"/>
  <c r="F15" i="19" s="1"/>
  <c r="C23" i="19" a="1"/>
  <c r="C23" i="19" s="1"/>
  <c r="D152" i="16"/>
  <c r="D144" i="16"/>
  <c r="D136" i="16"/>
  <c r="E80" i="16"/>
  <c r="D194" i="18"/>
  <c r="D186" i="18"/>
  <c r="E178" i="18"/>
  <c r="C170" i="18" a="1"/>
  <c r="C170" i="18" s="1"/>
  <c r="F154" i="18" a="1"/>
  <c r="F154" i="18" s="1"/>
  <c r="C146" i="18" a="1"/>
  <c r="C146" i="18" s="1"/>
  <c r="C138" i="18" a="1"/>
  <c r="C138" i="18" s="1"/>
  <c r="F98" i="18" a="1"/>
  <c r="F98" i="18" s="1"/>
  <c r="E90" i="18"/>
  <c r="C82" i="18" a="1"/>
  <c r="C82" i="18" s="1"/>
  <c r="C74" i="18" a="1"/>
  <c r="C74" i="18" s="1"/>
  <c r="E174" i="19"/>
  <c r="E91" i="19"/>
  <c r="C174" i="19" a="1"/>
  <c r="C174" i="19" s="1"/>
  <c r="C107" i="19" a="1"/>
  <c r="C107" i="19" s="1"/>
  <c r="E201" i="19"/>
  <c r="E185" i="19"/>
  <c r="D177" i="19"/>
  <c r="D169" i="19"/>
  <c r="C161" i="19" a="1"/>
  <c r="C161" i="19" s="1"/>
  <c r="D153" i="19"/>
  <c r="D145" i="19"/>
  <c r="F137" i="19" a="1"/>
  <c r="F137" i="19" s="1"/>
  <c r="D129" i="19"/>
  <c r="F121" i="19" a="1"/>
  <c r="F121" i="19" s="1"/>
  <c r="D113" i="19"/>
  <c r="D105" i="19"/>
  <c r="C97" i="19" a="1"/>
  <c r="C97" i="19" s="1"/>
  <c r="D89" i="19"/>
  <c r="D81" i="19"/>
  <c r="E73" i="19"/>
  <c r="D65" i="19"/>
  <c r="F197" i="21" a="1"/>
  <c r="F197" i="21" s="1"/>
  <c r="D181" i="21"/>
  <c r="D173" i="21"/>
  <c r="D165" i="21"/>
  <c r="D157" i="21"/>
  <c r="D149" i="21"/>
  <c r="D141" i="21"/>
  <c r="D133" i="21"/>
  <c r="D125" i="21"/>
  <c r="D117" i="21"/>
  <c r="D109" i="21"/>
  <c r="D101" i="21"/>
  <c r="D93" i="21"/>
  <c r="D85" i="21"/>
  <c r="D77" i="21"/>
  <c r="D69" i="21"/>
  <c r="D113" i="22"/>
  <c r="C151" i="22" a="1"/>
  <c r="C151" i="22" s="1"/>
  <c r="D197" i="22"/>
  <c r="E189" i="22"/>
  <c r="D181" i="22"/>
  <c r="D173" i="22"/>
  <c r="D165" i="22"/>
  <c r="D157" i="22"/>
  <c r="D149" i="22"/>
  <c r="D141" i="22"/>
  <c r="D133" i="22"/>
  <c r="D125" i="22"/>
  <c r="D117" i="22"/>
  <c r="D109" i="22"/>
  <c r="D101" i="22"/>
  <c r="D93" i="22"/>
  <c r="D85" i="22"/>
  <c r="D77" i="22"/>
  <c r="D69" i="22"/>
  <c r="C78" i="23" a="1"/>
  <c r="C78" i="23" s="1"/>
  <c r="E118" i="24"/>
  <c r="C138" i="24" a="1"/>
  <c r="C138" i="24" s="1"/>
  <c r="E192" i="24"/>
  <c r="C184" i="24" a="1"/>
  <c r="C184" i="24" s="1"/>
  <c r="C120" i="24" a="1"/>
  <c r="C120" i="24" s="1"/>
  <c r="E122" i="25"/>
  <c r="D122" i="25"/>
  <c r="C198" i="25" a="1"/>
  <c r="C198" i="25" s="1"/>
  <c r="D190" i="25"/>
  <c r="C174" i="25" a="1"/>
  <c r="C174" i="25" s="1"/>
  <c r="C166" i="25" a="1"/>
  <c r="C166" i="25" s="1"/>
  <c r="E134" i="25"/>
  <c r="C110" i="25" a="1"/>
  <c r="C110" i="25" s="1"/>
  <c r="C102" i="25" a="1"/>
  <c r="C102" i="25" s="1"/>
  <c r="E70" i="25"/>
  <c r="E20" i="20"/>
  <c r="F21" i="21" a="1"/>
  <c r="F21" i="21" s="1"/>
  <c r="F38" i="22" a="1"/>
  <c r="F38" i="22" s="1"/>
  <c r="E47" i="23"/>
  <c r="F174" i="18" a="1"/>
  <c r="F174" i="18" s="1"/>
  <c r="F118" i="18" a="1"/>
  <c r="F118" i="18" s="1"/>
  <c r="D93" i="19"/>
  <c r="C193" i="22" a="1"/>
  <c r="C193" i="22" s="1"/>
  <c r="F81" i="22" a="1"/>
  <c r="F81" i="22" s="1"/>
  <c r="C74" i="25" a="1"/>
  <c r="C74" i="25" s="1"/>
  <c r="F158" i="26" a="1"/>
  <c r="F158" i="26" s="1"/>
  <c r="C86" i="26" a="1"/>
  <c r="C86" i="26" s="1"/>
  <c r="F86" i="26" a="1"/>
  <c r="F86" i="26" s="1"/>
  <c r="D23" i="16"/>
  <c r="E16" i="18"/>
  <c r="E24" i="18"/>
  <c r="E32" i="18"/>
  <c r="E40" i="18"/>
  <c r="E48" i="18"/>
  <c r="E56" i="18"/>
  <c r="F17" i="20" a="1"/>
  <c r="F17" i="20" s="1"/>
  <c r="D25" i="20"/>
  <c r="F33" i="20" a="1"/>
  <c r="F33" i="20" s="1"/>
  <c r="D41" i="20"/>
  <c r="D49" i="20"/>
  <c r="D57" i="20"/>
  <c r="F18" i="21" a="1"/>
  <c r="F18" i="21" s="1"/>
  <c r="D26" i="21"/>
  <c r="F34" i="21" a="1"/>
  <c r="F34" i="21" s="1"/>
  <c r="D42" i="21"/>
  <c r="F50" i="21" a="1"/>
  <c r="F50" i="21" s="1"/>
  <c r="E58" i="21"/>
  <c r="C12" i="23" a="1"/>
  <c r="C12" i="23" s="1"/>
  <c r="E20" i="23"/>
  <c r="D28" i="23"/>
  <c r="D36" i="23"/>
  <c r="D44" i="23"/>
  <c r="D52" i="23"/>
  <c r="D60" i="23"/>
  <c r="E21" i="24"/>
  <c r="F29" i="24" a="1"/>
  <c r="F29" i="24" s="1"/>
  <c r="E37" i="24"/>
  <c r="E53" i="24"/>
  <c r="F61" i="24" a="1"/>
  <c r="F61" i="24" s="1"/>
  <c r="F15" i="26" a="1"/>
  <c r="F15" i="26" s="1"/>
  <c r="F23" i="26" a="1"/>
  <c r="F23" i="26" s="1"/>
  <c r="F31" i="26" a="1"/>
  <c r="F31" i="26" s="1"/>
  <c r="F39" i="26" a="1"/>
  <c r="F39" i="26" s="1"/>
  <c r="F47" i="26" a="1"/>
  <c r="F47" i="26" s="1"/>
  <c r="D55" i="26"/>
  <c r="C8" i="19" a="1"/>
  <c r="C8" i="19" s="1"/>
  <c r="F16" i="19" a="1"/>
  <c r="F16" i="19" s="1"/>
  <c r="C24" i="19" a="1"/>
  <c r="C24" i="19" s="1"/>
  <c r="C32" i="19" a="1"/>
  <c r="C32" i="19" s="1"/>
  <c r="C40" i="19" a="1"/>
  <c r="C40" i="19" s="1"/>
  <c r="F48" i="19" a="1"/>
  <c r="F48" i="19" s="1"/>
  <c r="C56" i="19" a="1"/>
  <c r="C56" i="19" s="1"/>
  <c r="E177" i="18"/>
  <c r="E89" i="18"/>
  <c r="D182" i="19"/>
  <c r="F192" i="19" a="1"/>
  <c r="F192" i="19" s="1"/>
  <c r="C160" i="19" a="1"/>
  <c r="C160" i="19" s="1"/>
  <c r="F144" i="19" a="1"/>
  <c r="F144" i="19" s="1"/>
  <c r="F197" i="20" a="1"/>
  <c r="F197" i="20" s="1"/>
  <c r="D181" i="20"/>
  <c r="D173" i="20"/>
  <c r="D165" i="20"/>
  <c r="D157" i="20"/>
  <c r="D149" i="20"/>
  <c r="D141" i="20"/>
  <c r="D133" i="20"/>
  <c r="D117" i="20"/>
  <c r="D109" i="20"/>
  <c r="D101" i="20"/>
  <c r="D93" i="20"/>
  <c r="D85" i="20"/>
  <c r="D77" i="20"/>
  <c r="D69" i="20"/>
  <c r="F132" i="21" a="1"/>
  <c r="F132" i="21" s="1"/>
  <c r="F97" i="22" a="1"/>
  <c r="F97" i="22" s="1"/>
  <c r="E97" i="22"/>
  <c r="C73" i="22" a="1"/>
  <c r="C73" i="22" s="1"/>
  <c r="C196" i="22" a="1"/>
  <c r="C196" i="22" s="1"/>
  <c r="E188" i="22"/>
  <c r="D180" i="22"/>
  <c r="D172" i="22"/>
  <c r="F164" i="22" a="1"/>
  <c r="F164" i="22" s="1"/>
  <c r="D156" i="22"/>
  <c r="E148" i="22"/>
  <c r="D140" i="22"/>
  <c r="C132" i="22" a="1"/>
  <c r="C132" i="22" s="1"/>
  <c r="D124" i="22"/>
  <c r="D116" i="22"/>
  <c r="C108" i="22" a="1"/>
  <c r="C108" i="22" s="1"/>
  <c r="C100" i="22" a="1"/>
  <c r="C100" i="22" s="1"/>
  <c r="D92" i="22"/>
  <c r="C84" i="22" a="1"/>
  <c r="C84" i="22" s="1"/>
  <c r="E197" i="23"/>
  <c r="D181" i="23"/>
  <c r="D173" i="23"/>
  <c r="D165" i="23"/>
  <c r="D157" i="23"/>
  <c r="D149" i="23"/>
  <c r="D141" i="23"/>
  <c r="D133" i="23"/>
  <c r="D125" i="23"/>
  <c r="D117" i="23"/>
  <c r="D109" i="23"/>
  <c r="D101" i="23"/>
  <c r="D93" i="23"/>
  <c r="D85" i="23"/>
  <c r="D77" i="23"/>
  <c r="D69" i="23"/>
  <c r="F197" i="24" a="1"/>
  <c r="F197" i="24" s="1"/>
  <c r="D126" i="24"/>
  <c r="E114" i="25"/>
  <c r="D114" i="25"/>
  <c r="F181" i="25" a="1"/>
  <c r="F181" i="25" s="1"/>
  <c r="C173" i="25" a="1"/>
  <c r="C173" i="25" s="1"/>
  <c r="F149" i="25" a="1"/>
  <c r="F149" i="25" s="1"/>
  <c r="E117" i="25"/>
  <c r="F85" i="25" a="1"/>
  <c r="F85" i="25" s="1"/>
  <c r="F17" i="16" a="1"/>
  <c r="F17" i="16" s="1"/>
  <c r="F57" i="16" a="1"/>
  <c r="F57" i="16" s="1"/>
  <c r="F52" i="20" a="1"/>
  <c r="F52" i="20" s="1"/>
  <c r="F29" i="21" a="1"/>
  <c r="F29" i="21" s="1"/>
  <c r="E31" i="23"/>
  <c r="F48" i="24" a="1"/>
  <c r="F48" i="24" s="1"/>
  <c r="D100" i="16"/>
  <c r="F182" i="18" a="1"/>
  <c r="F182" i="18" s="1"/>
  <c r="D157" i="19"/>
  <c r="D77" i="19"/>
  <c r="E89" i="21"/>
  <c r="E140" i="24"/>
  <c r="D98" i="25"/>
  <c r="F166" i="26" a="1"/>
  <c r="F166" i="26" s="1"/>
  <c r="C118" i="26" a="1"/>
  <c r="C118" i="26" s="1"/>
  <c r="F118" i="26" a="1"/>
  <c r="F118" i="26" s="1"/>
  <c r="D78" i="26"/>
  <c r="E78" i="26"/>
  <c r="F12" i="15" a="1"/>
  <c r="F12" i="15" s="1"/>
  <c r="F16" i="16" a="1"/>
  <c r="F16" i="16" s="1"/>
  <c r="E24" i="16"/>
  <c r="E32" i="16"/>
  <c r="E40" i="16"/>
  <c r="E17" i="18"/>
  <c r="E25" i="18"/>
  <c r="F33" i="18" a="1"/>
  <c r="F33" i="18" s="1"/>
  <c r="D41" i="18"/>
  <c r="D49" i="18"/>
  <c r="E19" i="21"/>
  <c r="E27" i="21"/>
  <c r="E35" i="21"/>
  <c r="F43" i="21" a="1"/>
  <c r="F43" i="21" s="1"/>
  <c r="E51" i="21"/>
  <c r="E59" i="21"/>
  <c r="E30" i="24"/>
  <c r="E54" i="24"/>
  <c r="C15" i="25" a="1"/>
  <c r="C15" i="25" s="1"/>
  <c r="E23" i="25"/>
  <c r="C31" i="25" a="1"/>
  <c r="C31" i="25" s="1"/>
  <c r="F47" i="25" a="1"/>
  <c r="F47" i="25" s="1"/>
  <c r="D55" i="25"/>
  <c r="C9" i="19" a="1"/>
  <c r="C9" i="19" s="1"/>
  <c r="C17" i="19" a="1"/>
  <c r="C17" i="19" s="1"/>
  <c r="C25" i="19" a="1"/>
  <c r="C25" i="19" s="1"/>
  <c r="C33" i="19" a="1"/>
  <c r="C33" i="19" s="1"/>
  <c r="C41" i="19" a="1"/>
  <c r="C41" i="19" s="1"/>
  <c r="C49" i="19" a="1"/>
  <c r="C49" i="19" s="1"/>
  <c r="C57" i="19" a="1"/>
  <c r="C57" i="19" s="1"/>
  <c r="D190" i="16"/>
  <c r="D182" i="16"/>
  <c r="D174" i="16"/>
  <c r="F158" i="16" a="1"/>
  <c r="F158" i="16" s="1"/>
  <c r="E118" i="16"/>
  <c r="D184" i="18"/>
  <c r="E136" i="18"/>
  <c r="C128" i="18" a="1"/>
  <c r="C128" i="18" s="1"/>
  <c r="E104" i="18"/>
  <c r="D88" i="18"/>
  <c r="C151" i="19" a="1"/>
  <c r="C151" i="19" s="1"/>
  <c r="F127" i="19" a="1"/>
  <c r="F127" i="19" s="1"/>
  <c r="F119" i="19" a="1"/>
  <c r="F119" i="19" s="1"/>
  <c r="D111" i="19"/>
  <c r="F103" i="19" a="1"/>
  <c r="F103" i="19" s="1"/>
  <c r="D95" i="19"/>
  <c r="D87" i="19"/>
  <c r="D79" i="19"/>
  <c r="C71" i="19" a="1"/>
  <c r="C71" i="19" s="1"/>
  <c r="D172" i="20"/>
  <c r="E164" i="20"/>
  <c r="D156" i="20"/>
  <c r="F140" i="20" a="1"/>
  <c r="F140" i="20" s="1"/>
  <c r="E124" i="20"/>
  <c r="F116" i="20" a="1"/>
  <c r="F116" i="20" s="1"/>
  <c r="D108" i="20"/>
  <c r="F155" i="21" a="1"/>
  <c r="F155" i="21" s="1"/>
  <c r="F91" i="21" a="1"/>
  <c r="F91" i="21" s="1"/>
  <c r="F67" i="21" a="1"/>
  <c r="F67" i="21" s="1"/>
  <c r="C171" i="22" a="1"/>
  <c r="C171" i="22" s="1"/>
  <c r="C163" i="22" a="1"/>
  <c r="C163" i="22" s="1"/>
  <c r="C155" i="22" a="1"/>
  <c r="C155" i="22" s="1"/>
  <c r="F115" i="22" a="1"/>
  <c r="F115" i="22" s="1"/>
  <c r="C107" i="22" a="1"/>
  <c r="C107" i="22" s="1"/>
  <c r="F99" i="22" a="1"/>
  <c r="F99" i="22" s="1"/>
  <c r="C91" i="22" a="1"/>
  <c r="C91" i="22" s="1"/>
  <c r="F83" i="22" a="1"/>
  <c r="F83" i="22" s="1"/>
  <c r="F67" i="22" a="1"/>
  <c r="F67" i="22" s="1"/>
  <c r="C116" i="23" a="1"/>
  <c r="C116" i="23" s="1"/>
  <c r="D198" i="24"/>
  <c r="D190" i="24"/>
  <c r="C182" i="24" a="1"/>
  <c r="C182" i="24" s="1"/>
  <c r="C158" i="24" a="1"/>
  <c r="C158" i="24" s="1"/>
  <c r="E150" i="24"/>
  <c r="F98" i="25" a="1"/>
  <c r="F98" i="25" s="1"/>
  <c r="D196" i="25"/>
  <c r="F172" i="25" a="1"/>
  <c r="F172" i="25" s="1"/>
  <c r="E35" i="20"/>
  <c r="F43" i="20" a="1"/>
  <c r="F43" i="20" s="1"/>
  <c r="E51" i="20"/>
  <c r="F59" i="20" a="1"/>
  <c r="F59" i="20" s="1"/>
  <c r="F12" i="21" a="1"/>
  <c r="F12" i="21" s="1"/>
  <c r="F20" i="21" a="1"/>
  <c r="F20" i="21" s="1"/>
  <c r="F28" i="21" a="1"/>
  <c r="F28" i="21" s="1"/>
  <c r="F44" i="21" a="1"/>
  <c r="F44" i="21" s="1"/>
  <c r="F60" i="21" a="1"/>
  <c r="F60" i="21" s="1"/>
  <c r="D21" i="22"/>
  <c r="D37" i="22"/>
  <c r="E45" i="22"/>
  <c r="E53" i="22"/>
  <c r="E61" i="22"/>
  <c r="C6" i="23" a="1"/>
  <c r="C6" i="23" s="1"/>
  <c r="E22" i="23"/>
  <c r="E30" i="23"/>
  <c r="E38" i="23"/>
  <c r="E46" i="23"/>
  <c r="E54" i="23"/>
  <c r="F55" i="24" a="1"/>
  <c r="F55" i="24" s="1"/>
  <c r="C8" i="25" a="1"/>
  <c r="C8" i="25" s="1"/>
  <c r="F16" i="25" a="1"/>
  <c r="F16" i="25" s="1"/>
  <c r="E24" i="25"/>
  <c r="F32" i="25" a="1"/>
  <c r="F32" i="25" s="1"/>
  <c r="C40" i="25" a="1"/>
  <c r="C40" i="25" s="1"/>
  <c r="F48" i="25" a="1"/>
  <c r="F48" i="25" s="1"/>
  <c r="F56" i="25" a="1"/>
  <c r="F56" i="25" s="1"/>
  <c r="D17" i="26"/>
  <c r="D25" i="26"/>
  <c r="D33" i="26"/>
  <c r="D41" i="26"/>
  <c r="D49" i="26"/>
  <c r="E57" i="26"/>
  <c r="D18" i="19"/>
  <c r="D26" i="19"/>
  <c r="F34" i="19" a="1"/>
  <c r="F34" i="19" s="1"/>
  <c r="F42" i="19" a="1"/>
  <c r="F42" i="19" s="1"/>
  <c r="D50" i="19"/>
  <c r="D58" i="19"/>
  <c r="F181" i="16" a="1"/>
  <c r="F181" i="16" s="1"/>
  <c r="E117" i="16"/>
  <c r="C191" i="18" a="1"/>
  <c r="C191" i="18" s="1"/>
  <c r="D183" i="18"/>
  <c r="D175" i="18"/>
  <c r="D159" i="18"/>
  <c r="D151" i="18"/>
  <c r="D143" i="18"/>
  <c r="D127" i="18"/>
  <c r="D95" i="18"/>
  <c r="D87" i="18"/>
  <c r="D79" i="18"/>
  <c r="F71" i="18" a="1"/>
  <c r="F71" i="18" s="1"/>
  <c r="D63" i="18"/>
  <c r="E109" i="19"/>
  <c r="D190" i="19"/>
  <c r="E187" i="20"/>
  <c r="D179" i="20"/>
  <c r="D171" i="20"/>
  <c r="D163" i="20"/>
  <c r="D155" i="20"/>
  <c r="D147" i="20"/>
  <c r="D139" i="20"/>
  <c r="D131" i="20"/>
  <c r="D123" i="20"/>
  <c r="D115" i="20"/>
  <c r="D107" i="20"/>
  <c r="D99" i="20"/>
  <c r="D91" i="20"/>
  <c r="D83" i="20"/>
  <c r="D75" i="20"/>
  <c r="D67" i="20"/>
  <c r="E114" i="21"/>
  <c r="E194" i="22"/>
  <c r="D186" i="22"/>
  <c r="F178" i="22" a="1"/>
  <c r="F178" i="22" s="1"/>
  <c r="D170" i="22"/>
  <c r="F162" i="22" a="1"/>
  <c r="F162" i="22" s="1"/>
  <c r="D154" i="22"/>
  <c r="E146" i="22"/>
  <c r="F138" i="22" a="1"/>
  <c r="F138" i="22" s="1"/>
  <c r="D130" i="22"/>
  <c r="F122" i="22" a="1"/>
  <c r="F122" i="22" s="1"/>
  <c r="E114" i="22"/>
  <c r="D106" i="22"/>
  <c r="D82" i="22"/>
  <c r="C66" i="22" a="1"/>
  <c r="C66" i="22" s="1"/>
  <c r="F179" i="23" a="1"/>
  <c r="F179" i="23" s="1"/>
  <c r="F163" i="23" a="1"/>
  <c r="F163" i="23" s="1"/>
  <c r="F147" i="23" a="1"/>
  <c r="F147" i="23" s="1"/>
  <c r="C91" i="23" a="1"/>
  <c r="C91" i="23" s="1"/>
  <c r="D174" i="24"/>
  <c r="D181" i="24"/>
  <c r="D173" i="24"/>
  <c r="D165" i="24"/>
  <c r="D157" i="24"/>
  <c r="D149" i="24"/>
  <c r="D141" i="24"/>
  <c r="D133" i="24"/>
  <c r="D125" i="24"/>
  <c r="D117" i="24"/>
  <c r="D109" i="24"/>
  <c r="D101" i="24"/>
  <c r="D93" i="24"/>
  <c r="D85" i="24"/>
  <c r="D77" i="24"/>
  <c r="D69" i="24"/>
  <c r="F90" i="25" a="1"/>
  <c r="F90" i="25" s="1"/>
  <c r="E98" i="25"/>
  <c r="D195" i="25"/>
  <c r="F131" i="25" a="1"/>
  <c r="F131" i="25" s="1"/>
  <c r="D99" i="25"/>
  <c r="D126" i="26"/>
  <c r="F92" i="26" a="1"/>
  <c r="F92" i="26" s="1"/>
  <c r="C76" i="26" a="1"/>
  <c r="C76" i="26" s="1"/>
  <c r="C171" i="26" a="1"/>
  <c r="C171" i="26" s="1"/>
  <c r="F123" i="26" a="1"/>
  <c r="F123" i="26" s="1"/>
  <c r="D66" i="26"/>
  <c r="C200" i="26" a="1"/>
  <c r="C200" i="26" s="1"/>
  <c r="F192" i="26" a="1"/>
  <c r="F192" i="26" s="1"/>
  <c r="C184" i="26" a="1"/>
  <c r="C184" i="26" s="1"/>
  <c r="D176" i="26"/>
  <c r="C168" i="26" a="1"/>
  <c r="C168" i="26" s="1"/>
  <c r="F160" i="26" a="1"/>
  <c r="F160" i="26" s="1"/>
  <c r="C152" i="26" a="1"/>
  <c r="C152" i="26" s="1"/>
  <c r="D144" i="26"/>
  <c r="C136" i="26" a="1"/>
  <c r="C136" i="26" s="1"/>
  <c r="C128" i="26" a="1"/>
  <c r="C128" i="26" s="1"/>
  <c r="C120" i="26" a="1"/>
  <c r="C120" i="26" s="1"/>
  <c r="D66" i="25"/>
  <c r="E199" i="26"/>
  <c r="E191" i="26"/>
  <c r="E183" i="26"/>
  <c r="D175" i="26"/>
  <c r="D167" i="26"/>
  <c r="E159" i="26"/>
  <c r="E151" i="26"/>
  <c r="D143" i="26"/>
  <c r="D135" i="26"/>
  <c r="E127" i="26"/>
  <c r="E119" i="26"/>
  <c r="D111" i="26"/>
  <c r="C103" i="26" a="1"/>
  <c r="C103" i="26" s="1"/>
  <c r="C95" i="26" a="1"/>
  <c r="C95" i="26" s="1"/>
  <c r="C87" i="26" a="1"/>
  <c r="C87" i="26" s="1"/>
  <c r="D79" i="26"/>
  <c r="F143" i="16" a="1"/>
  <c r="F143" i="16" s="1"/>
  <c r="F192" i="18" a="1"/>
  <c r="F192" i="18" s="1"/>
  <c r="E92" i="18"/>
  <c r="D124" i="18"/>
  <c r="C72" i="18" a="1"/>
  <c r="C72" i="18" s="1"/>
  <c r="E171" i="19"/>
  <c r="C147" i="19" a="1"/>
  <c r="C147" i="19" s="1"/>
  <c r="D194" i="24"/>
  <c r="D185" i="24"/>
  <c r="F100" i="18" a="1"/>
  <c r="F100" i="18" s="1"/>
  <c r="E195" i="18"/>
  <c r="E84" i="18"/>
  <c r="D92" i="18"/>
  <c r="E115" i="19"/>
  <c r="E168" i="18"/>
  <c r="E64" i="18"/>
  <c r="C100" i="18" a="1"/>
  <c r="C100" i="18" s="1"/>
  <c r="E195" i="19"/>
  <c r="E147" i="19"/>
  <c r="D195" i="19"/>
  <c r="C187" i="19" a="1"/>
  <c r="C187" i="19" s="1"/>
  <c r="C131" i="19" a="1"/>
  <c r="C131" i="19" s="1"/>
  <c r="C165" i="23" a="1"/>
  <c r="C165" i="23" s="1"/>
  <c r="E191" i="16"/>
  <c r="F124" i="18" a="1"/>
  <c r="F124" i="18" s="1"/>
  <c r="E156" i="18"/>
  <c r="E108" i="18"/>
  <c r="D72" i="18"/>
  <c r="F195" i="19" a="1"/>
  <c r="F195" i="19" s="1"/>
  <c r="E187" i="19"/>
  <c r="C123" i="19" a="1"/>
  <c r="C123" i="19" s="1"/>
  <c r="F155" i="19" a="1"/>
  <c r="F155" i="19" s="1"/>
  <c r="C171" i="19" a="1"/>
  <c r="C171" i="19" s="1"/>
  <c r="F9" i="15" a="1"/>
  <c r="F9" i="15" s="1"/>
  <c r="F116" i="18" a="1"/>
  <c r="F116" i="18" s="1"/>
  <c r="E148" i="18"/>
  <c r="D168" i="18"/>
  <c r="C192" i="18" a="1"/>
  <c r="C192" i="18" s="1"/>
  <c r="F179" i="19" a="1"/>
  <c r="F179" i="19" s="1"/>
  <c r="F123" i="19" a="1"/>
  <c r="F123" i="19" s="1"/>
  <c r="E131" i="19"/>
  <c r="C115" i="19" a="1"/>
  <c r="C115" i="19" s="1"/>
  <c r="C95" i="19" a="1"/>
  <c r="C95" i="19" s="1"/>
  <c r="F186" i="26" a="1"/>
  <c r="F186" i="26" s="1"/>
  <c r="D85" i="16"/>
  <c r="F85" i="19" a="1"/>
  <c r="F85" i="19" s="1"/>
  <c r="F69" i="19" a="1"/>
  <c r="F69" i="19" s="1"/>
  <c r="F101" i="20" a="1"/>
  <c r="F101" i="20" s="1"/>
  <c r="E165" i="20"/>
  <c r="E109" i="20"/>
  <c r="F168" i="22" a="1"/>
  <c r="F168" i="22" s="1"/>
  <c r="F87" i="22" a="1"/>
  <c r="F87" i="22" s="1"/>
  <c r="E136" i="22"/>
  <c r="E96" i="22"/>
  <c r="E64" i="22"/>
  <c r="D111" i="22"/>
  <c r="C104" i="22" a="1"/>
  <c r="C104" i="22" s="1"/>
  <c r="F93" i="23" a="1"/>
  <c r="F93" i="23" s="1"/>
  <c r="E101" i="23"/>
  <c r="C149" i="23" a="1"/>
  <c r="C149" i="23" s="1"/>
  <c r="C69" i="23" a="1"/>
  <c r="C69" i="23" s="1"/>
  <c r="F182" i="24" a="1"/>
  <c r="F182" i="24" s="1"/>
  <c r="F125" i="24" a="1"/>
  <c r="F125" i="24" s="1"/>
  <c r="F102" i="24" a="1"/>
  <c r="F102" i="24" s="1"/>
  <c r="E157" i="24"/>
  <c r="E133" i="24"/>
  <c r="D158" i="24"/>
  <c r="D86" i="24"/>
  <c r="C181" i="24" a="1"/>
  <c r="C181" i="24" s="1"/>
  <c r="C109" i="24" a="1"/>
  <c r="C109" i="24" s="1"/>
  <c r="C86" i="24" a="1"/>
  <c r="C86" i="24" s="1"/>
  <c r="E178" i="26"/>
  <c r="E69" i="16"/>
  <c r="F101" i="18" a="1"/>
  <c r="F101" i="18" s="1"/>
  <c r="C158" i="18" a="1"/>
  <c r="C158" i="18" s="1"/>
  <c r="F101" i="19" a="1"/>
  <c r="F101" i="19" s="1"/>
  <c r="E157" i="20"/>
  <c r="F160" i="22" a="1"/>
  <c r="F160" i="22" s="1"/>
  <c r="F104" i="22" a="1"/>
  <c r="F104" i="22" s="1"/>
  <c r="F64" i="22" a="1"/>
  <c r="F64" i="22" s="1"/>
  <c r="E88" i="22"/>
  <c r="D184" i="22"/>
  <c r="D104" i="22"/>
  <c r="D72" i="22"/>
  <c r="C96" i="22" a="1"/>
  <c r="C96" i="22" s="1"/>
  <c r="C72" i="22" a="1"/>
  <c r="C72" i="22" s="1"/>
  <c r="F173" i="23" a="1"/>
  <c r="F173" i="23" s="1"/>
  <c r="F77" i="23" a="1"/>
  <c r="F77" i="23" s="1"/>
  <c r="E93" i="23"/>
  <c r="F181" i="24" a="1"/>
  <c r="F181" i="24" s="1"/>
  <c r="F142" i="24" a="1"/>
  <c r="F142" i="24" s="1"/>
  <c r="E198" i="24"/>
  <c r="E149" i="24"/>
  <c r="E110" i="24"/>
  <c r="D110" i="24"/>
  <c r="C166" i="24" a="1"/>
  <c r="C166" i="24" s="1"/>
  <c r="C126" i="24" a="1"/>
  <c r="C126" i="24" s="1"/>
  <c r="F133" i="16" a="1"/>
  <c r="F133" i="16" s="1"/>
  <c r="E133" i="16"/>
  <c r="D102" i="18"/>
  <c r="C77" i="19" a="1"/>
  <c r="C77" i="19" s="1"/>
  <c r="F133" i="20" a="1"/>
  <c r="F133" i="20" s="1"/>
  <c r="E133" i="20"/>
  <c r="E101" i="20"/>
  <c r="F143" i="22" a="1"/>
  <c r="F143" i="22" s="1"/>
  <c r="E128" i="22"/>
  <c r="D160" i="22"/>
  <c r="D64" i="22"/>
  <c r="C136" i="22" a="1"/>
  <c r="C136" i="22" s="1"/>
  <c r="F165" i="23" a="1"/>
  <c r="F165" i="23" s="1"/>
  <c r="F69" i="23" a="1"/>
  <c r="F69" i="23" s="1"/>
  <c r="E77" i="23"/>
  <c r="C141" i="23" a="1"/>
  <c r="C141" i="23" s="1"/>
  <c r="F141" i="24" a="1"/>
  <c r="F141" i="24" s="1"/>
  <c r="F118" i="24" a="1"/>
  <c r="F118" i="24" s="1"/>
  <c r="E189" i="24"/>
  <c r="E126" i="24"/>
  <c r="C125" i="24" a="1"/>
  <c r="C125" i="24" s="1"/>
  <c r="C102" i="24" a="1"/>
  <c r="C102" i="24" s="1"/>
  <c r="D149" i="16"/>
  <c r="E78" i="18"/>
  <c r="E77" i="19"/>
  <c r="F125" i="20" a="1"/>
  <c r="F125" i="20" s="1"/>
  <c r="F85" i="20" a="1"/>
  <c r="F85" i="20" s="1"/>
  <c r="F128" i="22" a="1"/>
  <c r="F128" i="22" s="1"/>
  <c r="F80" i="22" a="1"/>
  <c r="F80" i="22" s="1"/>
  <c r="E192" i="22"/>
  <c r="E120" i="22"/>
  <c r="E80" i="22"/>
  <c r="D128" i="22"/>
  <c r="D96" i="22"/>
  <c r="C128" i="22" a="1"/>
  <c r="C128" i="22" s="1"/>
  <c r="C88" i="22" a="1"/>
  <c r="C88" i="22" s="1"/>
  <c r="C64" i="22" a="1"/>
  <c r="C64" i="22" s="1"/>
  <c r="F149" i="23" a="1"/>
  <c r="F149" i="23" s="1"/>
  <c r="E69" i="23"/>
  <c r="C125" i="23" a="1"/>
  <c r="C125" i="23" s="1"/>
  <c r="F166" i="24" a="1"/>
  <c r="F166" i="24" s="1"/>
  <c r="F94" i="24" a="1"/>
  <c r="F94" i="24" s="1"/>
  <c r="E182" i="24"/>
  <c r="E142" i="24"/>
  <c r="E125" i="24"/>
  <c r="D197" i="24"/>
  <c r="D102" i="24"/>
  <c r="C142" i="24" a="1"/>
  <c r="C142" i="24" s="1"/>
  <c r="D166" i="25"/>
  <c r="F117" i="19" a="1"/>
  <c r="F117" i="19" s="1"/>
  <c r="F93" i="19" a="1"/>
  <c r="F93" i="19" s="1"/>
  <c r="F77" i="19" a="1"/>
  <c r="F77" i="19" s="1"/>
  <c r="E125" i="20"/>
  <c r="E93" i="20"/>
  <c r="E112" i="22"/>
  <c r="D95" i="22"/>
  <c r="C184" i="22" a="1"/>
  <c r="C184" i="22" s="1"/>
  <c r="C127" i="22" a="1"/>
  <c r="C127" i="22" s="1"/>
  <c r="C87" i="22" a="1"/>
  <c r="C87" i="22" s="1"/>
  <c r="F141" i="23" a="1"/>
  <c r="F141" i="23" s="1"/>
  <c r="E149" i="23"/>
  <c r="F158" i="24" a="1"/>
  <c r="F158" i="24" s="1"/>
  <c r="E181" i="24"/>
  <c r="E141" i="24"/>
  <c r="E102" i="24"/>
  <c r="C118" i="24" a="1"/>
  <c r="C118" i="24" s="1"/>
  <c r="E189" i="19"/>
  <c r="E93" i="19"/>
  <c r="F117" i="20" a="1"/>
  <c r="F117" i="20" s="1"/>
  <c r="E117" i="20"/>
  <c r="F192" i="22" a="1"/>
  <c r="F192" i="22" s="1"/>
  <c r="F96" i="22" a="1"/>
  <c r="F96" i="22" s="1"/>
  <c r="E104" i="22"/>
  <c r="D120" i="22"/>
  <c r="D88" i="22"/>
  <c r="C168" i="22" a="1"/>
  <c r="C168" i="22" s="1"/>
  <c r="C120" i="22" a="1"/>
  <c r="C120" i="22" s="1"/>
  <c r="F133" i="23" a="1"/>
  <c r="F133" i="23" s="1"/>
  <c r="E141" i="23"/>
  <c r="C101" i="23" a="1"/>
  <c r="C101" i="23" s="1"/>
  <c r="F157" i="24" a="1"/>
  <c r="F157" i="24" s="1"/>
  <c r="F134" i="24" a="1"/>
  <c r="F134" i="24" s="1"/>
  <c r="F110" i="24" a="1"/>
  <c r="F110" i="24" s="1"/>
  <c r="E166" i="24"/>
  <c r="D134" i="24"/>
  <c r="D94" i="24"/>
  <c r="C117" i="24" a="1"/>
  <c r="C117" i="24" s="1"/>
  <c r="C94" i="24" a="1"/>
  <c r="C94" i="24" s="1"/>
  <c r="D178" i="26"/>
  <c r="E76" i="26"/>
  <c r="D174" i="26"/>
  <c r="D185" i="25"/>
  <c r="C153" i="25" a="1"/>
  <c r="C153" i="25" s="1"/>
  <c r="E168" i="24"/>
  <c r="C176" i="24" a="1"/>
  <c r="C176" i="24" s="1"/>
  <c r="F176" i="24" a="1"/>
  <c r="F176" i="24" s="1"/>
  <c r="F128" i="24" a="1"/>
  <c r="F128" i="24" s="1"/>
  <c r="C168" i="24" a="1"/>
  <c r="C168" i="24" s="1"/>
  <c r="F160" i="24" a="1"/>
  <c r="F160" i="24" s="1"/>
  <c r="D128" i="24"/>
  <c r="C144" i="24" a="1"/>
  <c r="C144" i="24" s="1"/>
  <c r="E152" i="24"/>
  <c r="D160" i="24"/>
  <c r="F81" i="23" a="1"/>
  <c r="F81" i="23" s="1"/>
  <c r="E113" i="23"/>
  <c r="D113" i="23"/>
  <c r="D81" i="23"/>
  <c r="E89" i="23"/>
  <c r="E81" i="23"/>
  <c r="C89" i="23" a="1"/>
  <c r="C89" i="23" s="1"/>
  <c r="C81" i="23" a="1"/>
  <c r="C81" i="23" s="1"/>
  <c r="F89" i="23" a="1"/>
  <c r="F89" i="23" s="1"/>
  <c r="E122" i="22"/>
  <c r="E90" i="22"/>
  <c r="E66" i="22"/>
  <c r="D90" i="22"/>
  <c r="C114" i="22" a="1"/>
  <c r="C114" i="22" s="1"/>
  <c r="F130" i="22" a="1"/>
  <c r="F130" i="22" s="1"/>
  <c r="E154" i="22"/>
  <c r="F66" i="22" a="1"/>
  <c r="F66" i="22" s="1"/>
  <c r="F98" i="22" a="1"/>
  <c r="F98" i="22" s="1"/>
  <c r="F82" i="22" a="1"/>
  <c r="F82" i="22" s="1"/>
  <c r="E98" i="22"/>
  <c r="D146" i="22"/>
  <c r="F177" i="21" a="1"/>
  <c r="F177" i="21" s="1"/>
  <c r="F62" i="21" a="1"/>
  <c r="F62" i="21" s="1"/>
  <c r="E65" i="21"/>
  <c r="E62" i="21"/>
  <c r="D65" i="21"/>
  <c r="D62" i="21"/>
  <c r="D176" i="20"/>
  <c r="F88" i="20" a="1"/>
  <c r="F88" i="20" s="1"/>
  <c r="D80" i="20"/>
  <c r="E72" i="20"/>
  <c r="D72" i="20"/>
  <c r="D64" i="20"/>
  <c r="F80" i="20" a="1"/>
  <c r="F80" i="20" s="1"/>
  <c r="F72" i="20" a="1"/>
  <c r="F72" i="20" s="1"/>
  <c r="E64" i="20"/>
  <c r="E88" i="20"/>
  <c r="D192" i="20"/>
  <c r="C162" i="19" a="1"/>
  <c r="C162" i="19" s="1"/>
  <c r="F74" i="19" a="1"/>
  <c r="F74" i="19" s="1"/>
  <c r="E122" i="19"/>
  <c r="E82" i="19"/>
  <c r="F106" i="19" a="1"/>
  <c r="F106" i="19" s="1"/>
  <c r="E154" i="19"/>
  <c r="D66" i="19"/>
  <c r="D146" i="19"/>
  <c r="C66" i="19" a="1"/>
  <c r="C66" i="19" s="1"/>
  <c r="E170" i="19"/>
  <c r="D130" i="19"/>
  <c r="D90" i="19"/>
  <c r="F86" i="18" a="1"/>
  <c r="F86" i="18" s="1"/>
  <c r="F126" i="18" a="1"/>
  <c r="F126" i="18" s="1"/>
  <c r="E94" i="18"/>
  <c r="C134" i="18" a="1"/>
  <c r="C134" i="18" s="1"/>
  <c r="E134" i="18"/>
  <c r="C62" i="18" a="1"/>
  <c r="C62" i="18" s="1"/>
  <c r="D126" i="18"/>
  <c r="C110" i="18" a="1"/>
  <c r="C110" i="18" s="1"/>
  <c r="F110" i="18" a="1"/>
  <c r="F110" i="18" s="1"/>
  <c r="E158" i="18"/>
  <c r="C198" i="18" a="1"/>
  <c r="C198" i="18" s="1"/>
  <c r="D130" i="16"/>
  <c r="E182" i="16"/>
  <c r="E156" i="16"/>
  <c r="E84" i="16"/>
  <c r="F74" i="18" a="1"/>
  <c r="F74" i="18" s="1"/>
  <c r="F63" i="20" a="1"/>
  <c r="F63" i="20" s="1"/>
  <c r="F159" i="22" a="1"/>
  <c r="F159" i="22" s="1"/>
  <c r="F114" i="22" a="1"/>
  <c r="F114" i="22" s="1"/>
  <c r="E130" i="22"/>
  <c r="C103" i="22" a="1"/>
  <c r="C103" i="22" s="1"/>
  <c r="C71" i="22" a="1"/>
  <c r="C71" i="22" s="1"/>
  <c r="F146" i="24" a="1"/>
  <c r="F146" i="24" s="1"/>
  <c r="F130" i="24" a="1"/>
  <c r="F130" i="24" s="1"/>
  <c r="F90" i="24" a="1"/>
  <c r="F90" i="24" s="1"/>
  <c r="E146" i="24"/>
  <c r="E130" i="24"/>
  <c r="E74" i="24"/>
  <c r="D114" i="24"/>
  <c r="D66" i="24"/>
  <c r="C130" i="24" a="1"/>
  <c r="C130" i="24" s="1"/>
  <c r="C90" i="24" a="1"/>
  <c r="C90" i="24" s="1"/>
  <c r="E174" i="25"/>
  <c r="E118" i="25"/>
  <c r="E62" i="25"/>
  <c r="C62" i="25" a="1"/>
  <c r="C62" i="25" s="1"/>
  <c r="F154" i="26" a="1"/>
  <c r="F154" i="26" s="1"/>
  <c r="E168" i="26"/>
  <c r="C170" i="26" a="1"/>
  <c r="C170" i="26" s="1"/>
  <c r="F8" i="15" a="1"/>
  <c r="F8" i="15" s="1"/>
  <c r="F176" i="16" a="1"/>
  <c r="F176" i="16" s="1"/>
  <c r="F76" i="16" a="1"/>
  <c r="F76" i="16" s="1"/>
  <c r="F172" i="18" a="1"/>
  <c r="F172" i="18" s="1"/>
  <c r="F117" i="18" a="1"/>
  <c r="F117" i="18" s="1"/>
  <c r="F72" i="18" a="1"/>
  <c r="F72" i="18" s="1"/>
  <c r="D146" i="18"/>
  <c r="C108" i="18" a="1"/>
  <c r="C108" i="18" s="1"/>
  <c r="C69" i="18" a="1"/>
  <c r="C69" i="18" s="1"/>
  <c r="F198" i="19" a="1"/>
  <c r="F198" i="19" s="1"/>
  <c r="F131" i="19" a="1"/>
  <c r="F131" i="19" s="1"/>
  <c r="F115" i="19" a="1"/>
  <c r="F115" i="19" s="1"/>
  <c r="F102" i="19" a="1"/>
  <c r="F102" i="19" s="1"/>
  <c r="F90" i="19" a="1"/>
  <c r="F90" i="19" s="1"/>
  <c r="E179" i="19"/>
  <c r="E127" i="19"/>
  <c r="E111" i="19"/>
  <c r="E95" i="19"/>
  <c r="D158" i="19"/>
  <c r="D126" i="19"/>
  <c r="D94" i="19"/>
  <c r="C163" i="19" a="1"/>
  <c r="C163" i="19" s="1"/>
  <c r="C139" i="19" a="1"/>
  <c r="C139" i="19" s="1"/>
  <c r="C118" i="19" a="1"/>
  <c r="C118" i="19" s="1"/>
  <c r="C79" i="19" a="1"/>
  <c r="C79" i="19" s="1"/>
  <c r="F115" i="20" a="1"/>
  <c r="F115" i="20" s="1"/>
  <c r="F151" i="22" a="1"/>
  <c r="F151" i="22" s="1"/>
  <c r="F71" i="22" a="1"/>
  <c r="F71" i="22" s="1"/>
  <c r="E74" i="22"/>
  <c r="D159" i="22"/>
  <c r="D63" i="22"/>
  <c r="C146" i="22" a="1"/>
  <c r="C146" i="22" s="1"/>
  <c r="C119" i="22" a="1"/>
  <c r="C119" i="22" s="1"/>
  <c r="C98" i="22" a="1"/>
  <c r="C98" i="22" s="1"/>
  <c r="C82" i="22" a="1"/>
  <c r="C82" i="22" s="1"/>
  <c r="F175" i="23" a="1"/>
  <c r="F175" i="23" s="1"/>
  <c r="E90" i="24"/>
  <c r="C146" i="24" a="1"/>
  <c r="C146" i="24" s="1"/>
  <c r="F190" i="25" a="1"/>
  <c r="F190" i="25" s="1"/>
  <c r="E166" i="25"/>
  <c r="D67" i="25"/>
  <c r="C118" i="25" a="1"/>
  <c r="C118" i="25" s="1"/>
  <c r="F98" i="26" a="1"/>
  <c r="F98" i="26" s="1"/>
  <c r="D192" i="26"/>
  <c r="D136" i="26"/>
  <c r="C98" i="26" a="1"/>
  <c r="C98" i="26" s="1"/>
  <c r="F159" i="16" a="1"/>
  <c r="F159" i="16" s="1"/>
  <c r="D92" i="16"/>
  <c r="F152" i="18" a="1"/>
  <c r="F152" i="18" s="1"/>
  <c r="C101" i="18" a="1"/>
  <c r="C101" i="18" s="1"/>
  <c r="F194" i="19" a="1"/>
  <c r="F194" i="19" s="1"/>
  <c r="E198" i="19"/>
  <c r="D198" i="19"/>
  <c r="D150" i="19"/>
  <c r="C198" i="19" a="1"/>
  <c r="C198" i="19" s="1"/>
  <c r="C158" i="19" a="1"/>
  <c r="C158" i="19" s="1"/>
  <c r="F95" i="22" a="1"/>
  <c r="F95" i="22" s="1"/>
  <c r="C95" i="22" a="1"/>
  <c r="C95" i="22" s="1"/>
  <c r="C79" i="22" a="1"/>
  <c r="C79" i="22" s="1"/>
  <c r="C63" i="22" a="1"/>
  <c r="C63" i="22" s="1"/>
  <c r="F194" i="24" a="1"/>
  <c r="F194" i="24" s="1"/>
  <c r="D130" i="24"/>
  <c r="C194" i="24" a="1"/>
  <c r="C194" i="24" s="1"/>
  <c r="F142" i="25" a="1"/>
  <c r="F142" i="25" s="1"/>
  <c r="E150" i="25"/>
  <c r="D150" i="25"/>
  <c r="F90" i="26" a="1"/>
  <c r="F90" i="26" s="1"/>
  <c r="E120" i="26"/>
  <c r="C146" i="26" a="1"/>
  <c r="C146" i="26" s="1"/>
  <c r="E68" i="16"/>
  <c r="C133" i="18" a="1"/>
  <c r="C133" i="18" s="1"/>
  <c r="F111" i="19" a="1"/>
  <c r="F111" i="19" s="1"/>
  <c r="E79" i="19"/>
  <c r="F79" i="22" a="1"/>
  <c r="F79" i="22" s="1"/>
  <c r="D127" i="22"/>
  <c r="D79" i="22"/>
  <c r="C135" i="22" a="1"/>
  <c r="C135" i="22" s="1"/>
  <c r="C111" i="22" a="1"/>
  <c r="C111" i="22" s="1"/>
  <c r="E98" i="26"/>
  <c r="D162" i="26"/>
  <c r="D98" i="26"/>
  <c r="C114" i="26" a="1"/>
  <c r="C114" i="26" s="1"/>
  <c r="E92" i="16"/>
  <c r="F62" i="18" a="1"/>
  <c r="F62" i="18" s="1"/>
  <c r="D62" i="18"/>
  <c r="C132" i="18" a="1"/>
  <c r="C132" i="18" s="1"/>
  <c r="F187" i="19" a="1"/>
  <c r="F187" i="19" s="1"/>
  <c r="F139" i="19" a="1"/>
  <c r="F139" i="19" s="1"/>
  <c r="F122" i="19" a="1"/>
  <c r="F122" i="19" s="1"/>
  <c r="F110" i="19" a="1"/>
  <c r="F110" i="19" s="1"/>
  <c r="F95" i="19" a="1"/>
  <c r="F95" i="19" s="1"/>
  <c r="E190" i="19"/>
  <c r="E139" i="19"/>
  <c r="D142" i="19"/>
  <c r="D110" i="19"/>
  <c r="D78" i="19"/>
  <c r="C182" i="19" a="1"/>
  <c r="C182" i="19" s="1"/>
  <c r="C87" i="19" a="1"/>
  <c r="C87" i="19" s="1"/>
  <c r="C74" i="19" a="1"/>
  <c r="C74" i="19" s="1"/>
  <c r="F127" i="22" a="1"/>
  <c r="F127" i="22" s="1"/>
  <c r="F103" i="22" a="1"/>
  <c r="F103" i="22" s="1"/>
  <c r="F90" i="22" a="1"/>
  <c r="F90" i="22" s="1"/>
  <c r="E106" i="22"/>
  <c r="D98" i="22"/>
  <c r="C167" i="22" a="1"/>
  <c r="C167" i="22" s="1"/>
  <c r="C130" i="22" a="1"/>
  <c r="C130" i="22" s="1"/>
  <c r="C106" i="22" a="1"/>
  <c r="C106" i="22" s="1"/>
  <c r="C90" i="22" a="1"/>
  <c r="C90" i="22" s="1"/>
  <c r="C74" i="22" a="1"/>
  <c r="C74" i="22" s="1"/>
  <c r="E82" i="24"/>
  <c r="D74" i="24"/>
  <c r="F134" i="25" a="1"/>
  <c r="F134" i="25" s="1"/>
  <c r="E142" i="25"/>
  <c r="C150" i="25" a="1"/>
  <c r="C150" i="25" s="1"/>
  <c r="F194" i="26" a="1"/>
  <c r="F194" i="26" s="1"/>
  <c r="F106" i="26" a="1"/>
  <c r="F106" i="26" s="1"/>
  <c r="F74" i="26" a="1"/>
  <c r="F74" i="26" s="1"/>
  <c r="D74" i="26"/>
  <c r="C112" i="26" a="1"/>
  <c r="C112" i="26" s="1"/>
  <c r="F128" i="16" a="1"/>
  <c r="F128" i="16" s="1"/>
  <c r="E164" i="16"/>
  <c r="D84" i="16"/>
  <c r="F200" i="18" a="1"/>
  <c r="F200" i="18" s="1"/>
  <c r="F85" i="18" a="1"/>
  <c r="F85" i="18" s="1"/>
  <c r="E200" i="18"/>
  <c r="E62" i="18"/>
  <c r="D101" i="18"/>
  <c r="C116" i="18" a="1"/>
  <c r="C116" i="18" s="1"/>
  <c r="F182" i="19" a="1"/>
  <c r="F182" i="19" s="1"/>
  <c r="F138" i="19" a="1"/>
  <c r="F138" i="19" s="1"/>
  <c r="F94" i="19" a="1"/>
  <c r="F94" i="19" s="1"/>
  <c r="F82" i="19" a="1"/>
  <c r="F82" i="19" s="1"/>
  <c r="F70" i="19" a="1"/>
  <c r="F70" i="19" s="1"/>
  <c r="E166" i="19"/>
  <c r="E134" i="19"/>
  <c r="E118" i="19"/>
  <c r="E103" i="19"/>
  <c r="E87" i="19"/>
  <c r="D187" i="19"/>
  <c r="D138" i="19"/>
  <c r="D74" i="19"/>
  <c r="C179" i="19" a="1"/>
  <c r="C179" i="19" s="1"/>
  <c r="C150" i="19" a="1"/>
  <c r="C150" i="19" s="1"/>
  <c r="C126" i="19" a="1"/>
  <c r="C126" i="19" s="1"/>
  <c r="C86" i="19" a="1"/>
  <c r="C86" i="19" s="1"/>
  <c r="F95" i="20" a="1"/>
  <c r="F95" i="20" s="1"/>
  <c r="F167" i="22" a="1"/>
  <c r="F167" i="22" s="1"/>
  <c r="F74" i="22" a="1"/>
  <c r="F74" i="22" s="1"/>
  <c r="F63" i="22" a="1"/>
  <c r="F63" i="22" s="1"/>
  <c r="D122" i="22"/>
  <c r="D74" i="22"/>
  <c r="D146" i="24"/>
  <c r="D122" i="24"/>
  <c r="F67" i="25" a="1"/>
  <c r="F67" i="25" s="1"/>
  <c r="D118" i="25"/>
  <c r="F193" i="26" a="1"/>
  <c r="F193" i="26" s="1"/>
  <c r="E193" i="26"/>
  <c r="E80" i="26"/>
  <c r="D189" i="26"/>
  <c r="E189" i="26"/>
  <c r="F189" i="26" a="1"/>
  <c r="F189" i="26" s="1"/>
  <c r="D157" i="26"/>
  <c r="E157" i="26"/>
  <c r="F157" i="26" a="1"/>
  <c r="F157" i="26" s="1"/>
  <c r="D133" i="26"/>
  <c r="C133" i="26" a="1"/>
  <c r="C133" i="26" s="1"/>
  <c r="E133" i="26"/>
  <c r="D101" i="26"/>
  <c r="E101" i="26"/>
  <c r="F101" i="26" a="1"/>
  <c r="F101" i="26" s="1"/>
  <c r="C101" i="26" a="1"/>
  <c r="C101" i="26" s="1"/>
  <c r="D77" i="26"/>
  <c r="F77" i="26" a="1"/>
  <c r="F77" i="26" s="1"/>
  <c r="F114" i="16" a="1"/>
  <c r="F114" i="16" s="1"/>
  <c r="D194" i="16"/>
  <c r="D108" i="16"/>
  <c r="E180" i="18"/>
  <c r="E79" i="18"/>
  <c r="D187" i="18"/>
  <c r="D108" i="18"/>
  <c r="C140" i="18" a="1"/>
  <c r="C140" i="18" s="1"/>
  <c r="C84" i="18" a="1"/>
  <c r="C84" i="18" s="1"/>
  <c r="D197" i="19"/>
  <c r="C170" i="19" a="1"/>
  <c r="C170" i="19" s="1"/>
  <c r="F184" i="19" a="1"/>
  <c r="F184" i="19" s="1"/>
  <c r="E143" i="20"/>
  <c r="F133" i="26" a="1"/>
  <c r="F133" i="26" s="1"/>
  <c r="C157" i="26" a="1"/>
  <c r="C157" i="26" s="1"/>
  <c r="C197" i="26" a="1"/>
  <c r="C197" i="26" s="1"/>
  <c r="D165" i="26"/>
  <c r="C165" i="26" a="1"/>
  <c r="C165" i="26" s="1"/>
  <c r="E165" i="26"/>
  <c r="D141" i="26"/>
  <c r="F141" i="26" a="1"/>
  <c r="F141" i="26" s="1"/>
  <c r="C141" i="26" a="1"/>
  <c r="C141" i="26" s="1"/>
  <c r="E141" i="26"/>
  <c r="D117" i="26"/>
  <c r="E117" i="26"/>
  <c r="C117" i="26" a="1"/>
  <c r="C117" i="26" s="1"/>
  <c r="D85" i="26"/>
  <c r="C85" i="26" a="1"/>
  <c r="C85" i="26" s="1"/>
  <c r="F85" i="26" a="1"/>
  <c r="F85" i="26" s="1"/>
  <c r="E85" i="26"/>
  <c r="F4" i="23" a="1"/>
  <c r="F4" i="23" s="1"/>
  <c r="F113" i="16" a="1"/>
  <c r="F113" i="16" s="1"/>
  <c r="D180" i="16"/>
  <c r="E172" i="18"/>
  <c r="D178" i="18"/>
  <c r="D71" i="18"/>
  <c r="C71" i="18" a="1"/>
  <c r="C71" i="18" s="1"/>
  <c r="F145" i="19" a="1"/>
  <c r="F145" i="19" s="1"/>
  <c r="E186" i="19"/>
  <c r="D71" i="19"/>
  <c r="F71" i="19" a="1"/>
  <c r="F71" i="19" s="1"/>
  <c r="D63" i="19"/>
  <c r="C63" i="19" a="1"/>
  <c r="C63" i="19" s="1"/>
  <c r="C185" i="22" a="1"/>
  <c r="C185" i="22" s="1"/>
  <c r="C177" i="22" a="1"/>
  <c r="C177" i="22" s="1"/>
  <c r="E177" i="22"/>
  <c r="D177" i="22"/>
  <c r="D169" i="22"/>
  <c r="C169" i="22" a="1"/>
  <c r="C169" i="22" s="1"/>
  <c r="E169" i="22"/>
  <c r="E153" i="22"/>
  <c r="F137" i="22" a="1"/>
  <c r="F137" i="22" s="1"/>
  <c r="E121" i="22"/>
  <c r="C121" i="22" a="1"/>
  <c r="C121" i="22" s="1"/>
  <c r="F113" i="22" a="1"/>
  <c r="F113" i="22" s="1"/>
  <c r="F105" i="22" a="1"/>
  <c r="F105" i="22" s="1"/>
  <c r="E105" i="22"/>
  <c r="D97" i="22"/>
  <c r="D95" i="25"/>
  <c r="F95" i="25" a="1"/>
  <c r="F95" i="25" s="1"/>
  <c r="E95" i="25"/>
  <c r="C95" i="25" a="1"/>
  <c r="C95" i="25" s="1"/>
  <c r="C77" i="26" a="1"/>
  <c r="C77" i="26" s="1"/>
  <c r="D181" i="26"/>
  <c r="E181" i="26"/>
  <c r="F181" i="26" a="1"/>
  <c r="F181" i="26" s="1"/>
  <c r="D149" i="26"/>
  <c r="F149" i="26" a="1"/>
  <c r="F149" i="26" s="1"/>
  <c r="C149" i="26" a="1"/>
  <c r="C149" i="26" s="1"/>
  <c r="D125" i="26"/>
  <c r="F125" i="26" a="1"/>
  <c r="F125" i="26" s="1"/>
  <c r="D109" i="26"/>
  <c r="C109" i="26" a="1"/>
  <c r="C109" i="26" s="1"/>
  <c r="E109" i="26"/>
  <c r="F109" i="26" a="1"/>
  <c r="F109" i="26" s="1"/>
  <c r="D69" i="26"/>
  <c r="C69" i="26" a="1"/>
  <c r="C69" i="26" s="1"/>
  <c r="E69" i="26"/>
  <c r="F69" i="26" a="1"/>
  <c r="F69" i="26" s="1"/>
  <c r="F156" i="16" a="1"/>
  <c r="F156" i="16" s="1"/>
  <c r="F108" i="16" a="1"/>
  <c r="F108" i="16" s="1"/>
  <c r="E184" i="16"/>
  <c r="E124" i="16"/>
  <c r="F84" i="18" a="1"/>
  <c r="F84" i="18" s="1"/>
  <c r="E95" i="18"/>
  <c r="E76" i="18"/>
  <c r="D172" i="18"/>
  <c r="C76" i="18" a="1"/>
  <c r="C76" i="18" s="1"/>
  <c r="C94" i="18" a="1"/>
  <c r="C94" i="18" s="1"/>
  <c r="F185" i="19" a="1"/>
  <c r="F185" i="19" s="1"/>
  <c r="F87" i="19" a="1"/>
  <c r="F87" i="19" s="1"/>
  <c r="F63" i="19" a="1"/>
  <c r="F63" i="19" s="1"/>
  <c r="E71" i="19"/>
  <c r="C190" i="19" a="1"/>
  <c r="C190" i="19" s="1"/>
  <c r="D174" i="19"/>
  <c r="F124" i="20" a="1"/>
  <c r="F124" i="20" s="1"/>
  <c r="F193" i="22" a="1"/>
  <c r="F193" i="22" s="1"/>
  <c r="D193" i="23"/>
  <c r="C129" i="23" a="1"/>
  <c r="C129" i="23" s="1"/>
  <c r="D129" i="23"/>
  <c r="F129" i="23" a="1"/>
  <c r="F129" i="23" s="1"/>
  <c r="C121" i="23" a="1"/>
  <c r="C121" i="23" s="1"/>
  <c r="D121" i="23"/>
  <c r="F121" i="23" a="1"/>
  <c r="F121" i="23" s="1"/>
  <c r="E121" i="23"/>
  <c r="E149" i="26"/>
  <c r="C125" i="26" a="1"/>
  <c r="C125" i="26" s="1"/>
  <c r="D173" i="26"/>
  <c r="F173" i="26" a="1"/>
  <c r="F173" i="26" s="1"/>
  <c r="C173" i="26" a="1"/>
  <c r="C173" i="26" s="1"/>
  <c r="E173" i="26"/>
  <c r="D93" i="26"/>
  <c r="C93" i="26" a="1"/>
  <c r="C93" i="26" s="1"/>
  <c r="E93" i="26"/>
  <c r="F93" i="26" a="1"/>
  <c r="F93" i="26" s="1"/>
  <c r="F151" i="16" a="1"/>
  <c r="F151" i="16" s="1"/>
  <c r="F92" i="16" a="1"/>
  <c r="F92" i="16" s="1"/>
  <c r="E108" i="16"/>
  <c r="E76" i="16"/>
  <c r="D148" i="16"/>
  <c r="F132" i="18" a="1"/>
  <c r="F132" i="18" s="1"/>
  <c r="F114" i="18" a="1"/>
  <c r="F114" i="18" s="1"/>
  <c r="F95" i="18" a="1"/>
  <c r="F95" i="18" s="1"/>
  <c r="F79" i="18" a="1"/>
  <c r="F79" i="18" s="1"/>
  <c r="F64" i="18" a="1"/>
  <c r="F64" i="18" s="1"/>
  <c r="E124" i="18"/>
  <c r="E71" i="18"/>
  <c r="E129" i="19"/>
  <c r="F188" i="20" a="1"/>
  <c r="F188" i="20" s="1"/>
  <c r="D175" i="20"/>
  <c r="D111" i="20"/>
  <c r="E111" i="20"/>
  <c r="F103" i="20" a="1"/>
  <c r="F103" i="20" s="1"/>
  <c r="D95" i="20"/>
  <c r="E95" i="20"/>
  <c r="F87" i="20" a="1"/>
  <c r="F87" i="20" s="1"/>
  <c r="E79" i="20"/>
  <c r="F71" i="20" a="1"/>
  <c r="F71" i="20" s="1"/>
  <c r="D71" i="20"/>
  <c r="E63" i="20"/>
  <c r="F89" i="21" a="1"/>
  <c r="F89" i="21" s="1"/>
  <c r="F156" i="22" a="1"/>
  <c r="F156" i="22" s="1"/>
  <c r="E201" i="22"/>
  <c r="E77" i="25"/>
  <c r="F77" i="25" a="1"/>
  <c r="F77" i="25" s="1"/>
  <c r="E77" i="26"/>
  <c r="F129" i="18" a="1"/>
  <c r="F129" i="18" s="1"/>
  <c r="C153" i="19" a="1"/>
  <c r="C153" i="19" s="1"/>
  <c r="D108" i="25"/>
  <c r="F108" i="25" a="1"/>
  <c r="F108" i="25" s="1"/>
  <c r="E108" i="25"/>
  <c r="C108" i="25" a="1"/>
  <c r="C108" i="25" s="1"/>
  <c r="C181" i="26" a="1"/>
  <c r="C181" i="26" s="1"/>
  <c r="F84" i="16" a="1"/>
  <c r="F84" i="16" s="1"/>
  <c r="E100" i="16"/>
  <c r="D76" i="16"/>
  <c r="F108" i="18" a="1"/>
  <c r="F108" i="18" s="1"/>
  <c r="F92" i="18" a="1"/>
  <c r="F92" i="18" s="1"/>
  <c r="F76" i="18" a="1"/>
  <c r="F76" i="18" s="1"/>
  <c r="E116" i="18"/>
  <c r="D84" i="18"/>
  <c r="C172" i="18" a="1"/>
  <c r="C172" i="18" s="1"/>
  <c r="C124" i="18" a="1"/>
  <c r="C124" i="18" s="1"/>
  <c r="C92" i="18" a="1"/>
  <c r="C92" i="18" s="1"/>
  <c r="C64" i="18" a="1"/>
  <c r="C64" i="18" s="1"/>
  <c r="D155" i="18"/>
  <c r="C155" i="18" a="1"/>
  <c r="C155" i="18" s="1"/>
  <c r="D123" i="18"/>
  <c r="C123" i="18" a="1"/>
  <c r="C123" i="18" s="1"/>
  <c r="D178" i="19"/>
  <c r="C111" i="19" a="1"/>
  <c r="C111" i="19" s="1"/>
  <c r="F201" i="23" a="1"/>
  <c r="F201" i="23" s="1"/>
  <c r="F163" i="25" a="1"/>
  <c r="F163" i="25" s="1"/>
  <c r="E163" i="25"/>
  <c r="F117" i="26" a="1"/>
  <c r="F117" i="26" s="1"/>
  <c r="E125" i="26"/>
  <c r="F7" i="21" a="1"/>
  <c r="F7" i="21" s="1"/>
  <c r="F177" i="16" a="1"/>
  <c r="F177" i="16" s="1"/>
  <c r="E196" i="20"/>
  <c r="F196" i="20" a="1"/>
  <c r="F196" i="20" s="1"/>
  <c r="F172" i="20" a="1"/>
  <c r="F172" i="20" s="1"/>
  <c r="D132" i="20"/>
  <c r="F132" i="20" a="1"/>
  <c r="F132" i="20" s="1"/>
  <c r="D124" i="20"/>
  <c r="D116" i="20"/>
  <c r="E108" i="20"/>
  <c r="D100" i="20"/>
  <c r="E100" i="20"/>
  <c r="F100" i="20" a="1"/>
  <c r="F100" i="20" s="1"/>
  <c r="D92" i="20"/>
  <c r="E92" i="20"/>
  <c r="E84" i="20"/>
  <c r="D84" i="20"/>
  <c r="F84" i="20" a="1"/>
  <c r="F84" i="20" s="1"/>
  <c r="E76" i="20"/>
  <c r="F76" i="20" a="1"/>
  <c r="F76" i="20" s="1"/>
  <c r="D76" i="20"/>
  <c r="E113" i="21"/>
  <c r="F105" i="21" a="1"/>
  <c r="F105" i="21" s="1"/>
  <c r="D105" i="21"/>
  <c r="F97" i="21" a="1"/>
  <c r="F97" i="21" s="1"/>
  <c r="D89" i="21"/>
  <c r="D81" i="21"/>
  <c r="E81" i="21"/>
  <c r="F81" i="21" a="1"/>
  <c r="F81" i="21" s="1"/>
  <c r="E73" i="21"/>
  <c r="F73" i="21" a="1"/>
  <c r="F73" i="21" s="1"/>
  <c r="C76" i="22" a="1"/>
  <c r="C76" i="22" s="1"/>
  <c r="F76" i="22" a="1"/>
  <c r="F76" i="22" s="1"/>
  <c r="D76" i="22"/>
  <c r="E68" i="22"/>
  <c r="F68" i="22" a="1"/>
  <c r="F68" i="22" s="1"/>
  <c r="F165" i="26" a="1"/>
  <c r="F165" i="26" s="1"/>
  <c r="E153" i="20"/>
  <c r="E121" i="20"/>
  <c r="E81" i="22"/>
  <c r="F198" i="23" a="1"/>
  <c r="F198" i="23" s="1"/>
  <c r="E113" i="24"/>
  <c r="D153" i="24"/>
  <c r="F82" i="25" a="1"/>
  <c r="F82" i="25" s="1"/>
  <c r="E74" i="25"/>
  <c r="F162" i="26" a="1"/>
  <c r="F162" i="26" s="1"/>
  <c r="F130" i="26" a="1"/>
  <c r="F130" i="26" s="1"/>
  <c r="F114" i="26" a="1"/>
  <c r="F114" i="26" s="1"/>
  <c r="E146" i="26"/>
  <c r="E122" i="26"/>
  <c r="D90" i="26"/>
  <c r="C178" i="26" a="1"/>
  <c r="C178" i="26" s="1"/>
  <c r="C154" i="26" a="1"/>
  <c r="C154" i="26" s="1"/>
  <c r="C122" i="26" a="1"/>
  <c r="C122" i="26" s="1"/>
  <c r="F145" i="20" a="1"/>
  <c r="F145" i="20" s="1"/>
  <c r="E145" i="20"/>
  <c r="F190" i="22" a="1"/>
  <c r="F190" i="22" s="1"/>
  <c r="D150" i="22"/>
  <c r="E201" i="24"/>
  <c r="E194" i="26"/>
  <c r="E170" i="26"/>
  <c r="E90" i="26"/>
  <c r="E74" i="26"/>
  <c r="D170" i="26"/>
  <c r="D82" i="26"/>
  <c r="C74" i="26" a="1"/>
  <c r="C74" i="26" s="1"/>
  <c r="F80" i="19" a="1"/>
  <c r="F80" i="19" s="1"/>
  <c r="E150" i="19"/>
  <c r="E128" i="19"/>
  <c r="E102" i="19"/>
  <c r="E88" i="19"/>
  <c r="E78" i="19"/>
  <c r="E62" i="19"/>
  <c r="D134" i="19"/>
  <c r="D106" i="19"/>
  <c r="D80" i="19"/>
  <c r="C166" i="19" a="1"/>
  <c r="C166" i="19" s="1"/>
  <c r="C106" i="19" a="1"/>
  <c r="C106" i="19" s="1"/>
  <c r="C88" i="19" a="1"/>
  <c r="C88" i="19" s="1"/>
  <c r="F176" i="20" a="1"/>
  <c r="F176" i="20" s="1"/>
  <c r="F137" i="20" a="1"/>
  <c r="F137" i="20" s="1"/>
  <c r="F93" i="20" a="1"/>
  <c r="F93" i="20" s="1"/>
  <c r="F77" i="20" a="1"/>
  <c r="F77" i="20" s="1"/>
  <c r="E176" i="20"/>
  <c r="E137" i="20"/>
  <c r="E80" i="20"/>
  <c r="F149" i="21" a="1"/>
  <c r="F149" i="21" s="1"/>
  <c r="F85" i="21" a="1"/>
  <c r="F85" i="21" s="1"/>
  <c r="E133" i="21"/>
  <c r="E85" i="21"/>
  <c r="F154" i="22" a="1"/>
  <c r="F154" i="22" s="1"/>
  <c r="F119" i="22" a="1"/>
  <c r="F119" i="22" s="1"/>
  <c r="D138" i="22"/>
  <c r="D73" i="22"/>
  <c r="C175" i="22" a="1"/>
  <c r="C175" i="22" s="1"/>
  <c r="C143" i="22" a="1"/>
  <c r="C143" i="22" s="1"/>
  <c r="F113" i="23" a="1"/>
  <c r="F113" i="23" s="1"/>
  <c r="F173" i="24" a="1"/>
  <c r="F173" i="24" s="1"/>
  <c r="E197" i="24"/>
  <c r="E158" i="24"/>
  <c r="E89" i="24"/>
  <c r="D176" i="24"/>
  <c r="D144" i="24"/>
  <c r="C174" i="24" a="1"/>
  <c r="C174" i="24" s="1"/>
  <c r="C141" i="24" a="1"/>
  <c r="C141" i="24" s="1"/>
  <c r="F74" i="25" a="1"/>
  <c r="F74" i="25" s="1"/>
  <c r="D90" i="25"/>
  <c r="E192" i="26"/>
  <c r="E138" i="26"/>
  <c r="E114" i="26"/>
  <c r="E82" i="26"/>
  <c r="D194" i="26"/>
  <c r="E169" i="20"/>
  <c r="E125" i="21"/>
  <c r="F174" i="22" a="1"/>
  <c r="F174" i="22" s="1"/>
  <c r="D174" i="22"/>
  <c r="D134" i="22"/>
  <c r="C142" i="22" a="1"/>
  <c r="C142" i="22" s="1"/>
  <c r="F155" i="23" a="1"/>
  <c r="F155" i="23" s="1"/>
  <c r="C90" i="25" a="1"/>
  <c r="C90" i="25" s="1"/>
  <c r="F178" i="26" a="1"/>
  <c r="F178" i="26" s="1"/>
  <c r="F146" i="26" a="1"/>
  <c r="F146" i="26" s="1"/>
  <c r="E162" i="26"/>
  <c r="D154" i="26"/>
  <c r="D122" i="26"/>
  <c r="C138" i="26" a="1"/>
  <c r="C138" i="26" s="1"/>
  <c r="C90" i="26" a="1"/>
  <c r="C90" i="26" s="1"/>
  <c r="E89" i="22"/>
  <c r="E73" i="22"/>
  <c r="D65" i="22"/>
  <c r="E90" i="25"/>
  <c r="D74" i="25"/>
  <c r="F122" i="26" a="1"/>
  <c r="F122" i="26" s="1"/>
  <c r="F82" i="26" a="1"/>
  <c r="F82" i="26" s="1"/>
  <c r="E186" i="26"/>
  <c r="E106" i="26"/>
  <c r="D146" i="26"/>
  <c r="D114" i="26"/>
  <c r="C162" i="26" a="1"/>
  <c r="C162" i="26" s="1"/>
  <c r="F169" i="20" a="1"/>
  <c r="F169" i="20" s="1"/>
  <c r="E161" i="20"/>
  <c r="F65" i="22" a="1"/>
  <c r="F65" i="22" s="1"/>
  <c r="E134" i="22"/>
  <c r="C161" i="24" a="1"/>
  <c r="C161" i="24" s="1"/>
  <c r="F170" i="26" a="1"/>
  <c r="F170" i="26" s="1"/>
  <c r="F138" i="26" a="1"/>
  <c r="F138" i="26" s="1"/>
  <c r="E154" i="26"/>
  <c r="E130" i="26"/>
  <c r="D186" i="26"/>
  <c r="D106" i="26"/>
  <c r="C186" i="26" a="1"/>
  <c r="C186" i="26" s="1"/>
  <c r="C130" i="26" a="1"/>
  <c r="C130" i="26" s="1"/>
  <c r="C106" i="26" a="1"/>
  <c r="C106" i="26" s="1"/>
  <c r="C82" i="26" a="1"/>
  <c r="C82" i="26" s="1"/>
  <c r="D141" i="16"/>
  <c r="E141" i="16"/>
  <c r="F141" i="16" a="1"/>
  <c r="F141" i="16" s="1"/>
  <c r="F91" i="16" a="1"/>
  <c r="F91" i="16" s="1"/>
  <c r="E122" i="18"/>
  <c r="D130" i="18"/>
  <c r="C114" i="18" a="1"/>
  <c r="C114" i="18" s="1"/>
  <c r="D173" i="19"/>
  <c r="C173" i="19" a="1"/>
  <c r="C173" i="19" s="1"/>
  <c r="D141" i="19"/>
  <c r="C141" i="19" a="1"/>
  <c r="C141" i="19" s="1"/>
  <c r="C68" i="23" a="1"/>
  <c r="C68" i="23" s="1"/>
  <c r="E68" i="23"/>
  <c r="D68" i="23"/>
  <c r="F188" i="24" a="1"/>
  <c r="F188" i="24" s="1"/>
  <c r="E180" i="24"/>
  <c r="C164" i="24" a="1"/>
  <c r="C164" i="24" s="1"/>
  <c r="D164" i="24"/>
  <c r="D156" i="24"/>
  <c r="C156" i="24" a="1"/>
  <c r="C156" i="24" s="1"/>
  <c r="C148" i="24" a="1"/>
  <c r="C148" i="24" s="1"/>
  <c r="E148" i="24"/>
  <c r="F148" i="24" a="1"/>
  <c r="F148" i="24" s="1"/>
  <c r="D148" i="24"/>
  <c r="D140" i="24"/>
  <c r="C140" i="24" a="1"/>
  <c r="C140" i="24" s="1"/>
  <c r="F140" i="24" a="1"/>
  <c r="F140" i="24" s="1"/>
  <c r="C132" i="24" a="1"/>
  <c r="C132" i="24" s="1"/>
  <c r="F132" i="24" a="1"/>
  <c r="F132" i="24" s="1"/>
  <c r="E132" i="24"/>
  <c r="D132" i="24"/>
  <c r="D124" i="24"/>
  <c r="C124" i="24" a="1"/>
  <c r="C124" i="24" s="1"/>
  <c r="F124" i="24" a="1"/>
  <c r="F124" i="24" s="1"/>
  <c r="E124" i="24"/>
  <c r="C116" i="24" a="1"/>
  <c r="C116" i="24" s="1"/>
  <c r="E116" i="24"/>
  <c r="F116" i="24" a="1"/>
  <c r="F116" i="24" s="1"/>
  <c r="D108" i="24"/>
  <c r="E108" i="24"/>
  <c r="C108" i="24" a="1"/>
  <c r="C108" i="24" s="1"/>
  <c r="F108" i="24" a="1"/>
  <c r="F108" i="24" s="1"/>
  <c r="C100" i="24" a="1"/>
  <c r="C100" i="24" s="1"/>
  <c r="D100" i="24"/>
  <c r="F100" i="24" a="1"/>
  <c r="F100" i="24" s="1"/>
  <c r="E92" i="24"/>
  <c r="C92" i="24" a="1"/>
  <c r="C92" i="24" s="1"/>
  <c r="F92" i="24" a="1"/>
  <c r="F92" i="24" s="1"/>
  <c r="D92" i="24"/>
  <c r="E76" i="24"/>
  <c r="C76" i="24" a="1"/>
  <c r="C76" i="24" s="1"/>
  <c r="F76" i="24" a="1"/>
  <c r="F76" i="24" s="1"/>
  <c r="D76" i="24"/>
  <c r="D68" i="24"/>
  <c r="E68" i="24"/>
  <c r="C68" i="24" a="1"/>
  <c r="C68" i="24" s="1"/>
  <c r="F68" i="24" a="1"/>
  <c r="F68" i="24" s="1"/>
  <c r="F196" i="26" a="1"/>
  <c r="F196" i="26" s="1"/>
  <c r="D196" i="26"/>
  <c r="E196" i="26"/>
  <c r="F188" i="26" a="1"/>
  <c r="F188" i="26" s="1"/>
  <c r="D188" i="26"/>
  <c r="E188" i="26"/>
  <c r="F180" i="26" a="1"/>
  <c r="F180" i="26" s="1"/>
  <c r="C180" i="26" a="1"/>
  <c r="C180" i="26" s="1"/>
  <c r="E180" i="26"/>
  <c r="F172" i="26" a="1"/>
  <c r="F172" i="26" s="1"/>
  <c r="C172" i="26" a="1"/>
  <c r="C172" i="26" s="1"/>
  <c r="E172" i="26"/>
  <c r="D172" i="26"/>
  <c r="D164" i="26"/>
  <c r="C164" i="26" a="1"/>
  <c r="C164" i="26" s="1"/>
  <c r="E164" i="26"/>
  <c r="F156" i="26" a="1"/>
  <c r="F156" i="26" s="1"/>
  <c r="C156" i="26" a="1"/>
  <c r="C156" i="26" s="1"/>
  <c r="E156" i="26"/>
  <c r="F148" i="26" a="1"/>
  <c r="F148" i="26" s="1"/>
  <c r="C148" i="26" a="1"/>
  <c r="C148" i="26" s="1"/>
  <c r="E148" i="26"/>
  <c r="F140" i="26" a="1"/>
  <c r="F140" i="26" s="1"/>
  <c r="C140" i="26" a="1"/>
  <c r="C140" i="26" s="1"/>
  <c r="E140" i="26"/>
  <c r="D140" i="26"/>
  <c r="D132" i="26"/>
  <c r="C132" i="26" a="1"/>
  <c r="C132" i="26" s="1"/>
  <c r="E132" i="26"/>
  <c r="F124" i="26" a="1"/>
  <c r="F124" i="26" s="1"/>
  <c r="C124" i="26" a="1"/>
  <c r="C124" i="26" s="1"/>
  <c r="E124" i="26"/>
  <c r="E116" i="26"/>
  <c r="C116" i="26" a="1"/>
  <c r="C116" i="26" s="1"/>
  <c r="F116" i="26" a="1"/>
  <c r="F116" i="26" s="1"/>
  <c r="D116" i="26"/>
  <c r="D108" i="26"/>
  <c r="C108" i="26" a="1"/>
  <c r="C108" i="26" s="1"/>
  <c r="E108" i="26"/>
  <c r="F108" i="26" a="1"/>
  <c r="F108" i="26" s="1"/>
  <c r="C100" i="26" a="1"/>
  <c r="C100" i="26" s="1"/>
  <c r="D100" i="26"/>
  <c r="F100" i="26" a="1"/>
  <c r="F100" i="26" s="1"/>
  <c r="E100" i="26"/>
  <c r="C92" i="26" a="1"/>
  <c r="C92" i="26" s="1"/>
  <c r="D92" i="26"/>
  <c r="E92" i="26"/>
  <c r="C84" i="26" a="1"/>
  <c r="C84" i="26" s="1"/>
  <c r="F84" i="26" a="1"/>
  <c r="F84" i="26" s="1"/>
  <c r="E84" i="26"/>
  <c r="D84" i="26"/>
  <c r="D76" i="26"/>
  <c r="F76" i="26" a="1"/>
  <c r="F76" i="26" s="1"/>
  <c r="E170" i="25"/>
  <c r="F170" i="25" a="1"/>
  <c r="F170" i="25" s="1"/>
  <c r="F139" i="16" a="1"/>
  <c r="F139" i="16" s="1"/>
  <c r="E99" i="16"/>
  <c r="D122" i="16"/>
  <c r="E162" i="18"/>
  <c r="E146" i="18"/>
  <c r="C178" i="18" a="1"/>
  <c r="C178" i="18" s="1"/>
  <c r="C154" i="18" a="1"/>
  <c r="C154" i="18" s="1"/>
  <c r="C133" i="19" a="1"/>
  <c r="C133" i="19" s="1"/>
  <c r="C117" i="19" a="1"/>
  <c r="C117" i="19" s="1"/>
  <c r="D177" i="21"/>
  <c r="D169" i="21"/>
  <c r="E169" i="21"/>
  <c r="F169" i="21" a="1"/>
  <c r="F169" i="21" s="1"/>
  <c r="F161" i="21" a="1"/>
  <c r="F161" i="21" s="1"/>
  <c r="D161" i="21"/>
  <c r="F153" i="21" a="1"/>
  <c r="F153" i="21" s="1"/>
  <c r="E153" i="21"/>
  <c r="F137" i="21" a="1"/>
  <c r="F137" i="21" s="1"/>
  <c r="E137" i="21"/>
  <c r="D137" i="21"/>
  <c r="D129" i="21"/>
  <c r="E129" i="21"/>
  <c r="F147" i="22" a="1"/>
  <c r="F147" i="22" s="1"/>
  <c r="C147" i="22" a="1"/>
  <c r="C147" i="22" s="1"/>
  <c r="F131" i="22" a="1"/>
  <c r="F131" i="22" s="1"/>
  <c r="C131" i="22" a="1"/>
  <c r="C131" i="22" s="1"/>
  <c r="F123" i="22" a="1"/>
  <c r="F123" i="22" s="1"/>
  <c r="C123" i="22" a="1"/>
  <c r="C123" i="22" s="1"/>
  <c r="C75" i="22" a="1"/>
  <c r="C75" i="22" s="1"/>
  <c r="F75" i="22" a="1"/>
  <c r="F75" i="22" s="1"/>
  <c r="E154" i="25"/>
  <c r="C154" i="25" a="1"/>
  <c r="C154" i="25" s="1"/>
  <c r="D154" i="25"/>
  <c r="F154" i="25" a="1"/>
  <c r="F154" i="25" s="1"/>
  <c r="F137" i="16" a="1"/>
  <c r="F137" i="16" s="1"/>
  <c r="F107" i="16" a="1"/>
  <c r="F107" i="16" s="1"/>
  <c r="E166" i="16"/>
  <c r="E98" i="16"/>
  <c r="D176" i="16"/>
  <c r="F146" i="18" a="1"/>
  <c r="F146" i="18" s="1"/>
  <c r="F82" i="18" a="1"/>
  <c r="F82" i="18" s="1"/>
  <c r="F70" i="18" a="1"/>
  <c r="F70" i="18" s="1"/>
  <c r="E198" i="18"/>
  <c r="E160" i="18"/>
  <c r="D200" i="18"/>
  <c r="D162" i="18"/>
  <c r="D94" i="18"/>
  <c r="D70" i="18"/>
  <c r="C174" i="18" a="1"/>
  <c r="C174" i="18" s="1"/>
  <c r="C152" i="18" a="1"/>
  <c r="C152" i="18" s="1"/>
  <c r="C130" i="18" a="1"/>
  <c r="C130" i="18" s="1"/>
  <c r="C70" i="18" a="1"/>
  <c r="C70" i="18" s="1"/>
  <c r="F162" i="19" a="1"/>
  <c r="F162" i="19" s="1"/>
  <c r="E200" i="19"/>
  <c r="C184" i="19" a="1"/>
  <c r="C184" i="19" s="1"/>
  <c r="D163" i="19"/>
  <c r="D155" i="19"/>
  <c r="C155" i="19" a="1"/>
  <c r="C155" i="19" s="1"/>
  <c r="D107" i="19"/>
  <c r="E107" i="19"/>
  <c r="D75" i="19"/>
  <c r="E75" i="19"/>
  <c r="D153" i="21"/>
  <c r="D169" i="23"/>
  <c r="C161" i="23" a="1"/>
  <c r="C161" i="23" s="1"/>
  <c r="E161" i="23"/>
  <c r="C153" i="23" a="1"/>
  <c r="C153" i="23" s="1"/>
  <c r="E153" i="23"/>
  <c r="D153" i="23"/>
  <c r="F153" i="23" a="1"/>
  <c r="F153" i="23" s="1"/>
  <c r="E145" i="23"/>
  <c r="D145" i="23"/>
  <c r="F145" i="23" a="1"/>
  <c r="F145" i="23" s="1"/>
  <c r="D116" i="24"/>
  <c r="D162" i="25"/>
  <c r="C162" i="25" a="1"/>
  <c r="C162" i="25" s="1"/>
  <c r="F162" i="25" a="1"/>
  <c r="F162" i="25" s="1"/>
  <c r="E162" i="25"/>
  <c r="F99" i="16" a="1"/>
  <c r="F99" i="16" s="1"/>
  <c r="D160" i="16"/>
  <c r="D82" i="16"/>
  <c r="F168" i="18" a="1"/>
  <c r="F168" i="18" s="1"/>
  <c r="F145" i="18" a="1"/>
  <c r="F145" i="18" s="1"/>
  <c r="F122" i="18" a="1"/>
  <c r="F122" i="18" s="1"/>
  <c r="F106" i="18" a="1"/>
  <c r="F106" i="18" s="1"/>
  <c r="E114" i="18"/>
  <c r="E72" i="18"/>
  <c r="D160" i="18"/>
  <c r="D122" i="18"/>
  <c r="D66" i="18"/>
  <c r="F133" i="19" a="1"/>
  <c r="F133" i="19" s="1"/>
  <c r="E181" i="19"/>
  <c r="D186" i="19"/>
  <c r="E178" i="19"/>
  <c r="E162" i="19"/>
  <c r="E146" i="19"/>
  <c r="E130" i="19"/>
  <c r="C114" i="19" a="1"/>
  <c r="C114" i="19" s="1"/>
  <c r="D114" i="19"/>
  <c r="C90" i="19" a="1"/>
  <c r="C90" i="19" s="1"/>
  <c r="E100" i="24"/>
  <c r="F197" i="16" a="1"/>
  <c r="F197" i="16" s="1"/>
  <c r="F98" i="16" a="1"/>
  <c r="F98" i="16" s="1"/>
  <c r="E115" i="16"/>
  <c r="E67" i="16"/>
  <c r="D114" i="16"/>
  <c r="F162" i="18" a="1"/>
  <c r="F162" i="18" s="1"/>
  <c r="F104" i="18" a="1"/>
  <c r="F104" i="18" s="1"/>
  <c r="F78" i="18" a="1"/>
  <c r="F78" i="18" s="1"/>
  <c r="E192" i="18"/>
  <c r="E88" i="18"/>
  <c r="D192" i="18"/>
  <c r="D158" i="18"/>
  <c r="C168" i="18" a="1"/>
  <c r="C168" i="18" s="1"/>
  <c r="C145" i="18" a="1"/>
  <c r="C145" i="18" s="1"/>
  <c r="C106" i="18" a="1"/>
  <c r="C106" i="18" s="1"/>
  <c r="C66" i="18" a="1"/>
  <c r="C66" i="18" s="1"/>
  <c r="E197" i="19"/>
  <c r="E160" i="19"/>
  <c r="E141" i="19"/>
  <c r="E66" i="19"/>
  <c r="D184" i="19"/>
  <c r="D154" i="19"/>
  <c r="D82" i="19"/>
  <c r="C181" i="19" a="1"/>
  <c r="C181" i="19" s="1"/>
  <c r="C98" i="19" a="1"/>
  <c r="C98" i="19" s="1"/>
  <c r="F129" i="21" a="1"/>
  <c r="F129" i="21" s="1"/>
  <c r="F68" i="23" a="1"/>
  <c r="F68" i="23" s="1"/>
  <c r="D161" i="23"/>
  <c r="F11" i="24" a="1"/>
  <c r="F11" i="24" s="1"/>
  <c r="C178" i="25" a="1"/>
  <c r="C178" i="25" s="1"/>
  <c r="D178" i="25"/>
  <c r="F191" i="16" a="1"/>
  <c r="F191" i="16" s="1"/>
  <c r="F145" i="16" a="1"/>
  <c r="F145" i="16" s="1"/>
  <c r="F95" i="16" a="1"/>
  <c r="F95" i="16" s="1"/>
  <c r="F63" i="16" a="1"/>
  <c r="F63" i="16" s="1"/>
  <c r="E114" i="16"/>
  <c r="E66" i="16"/>
  <c r="F160" i="18" a="1"/>
  <c r="F160" i="18" s="1"/>
  <c r="F66" i="18" a="1"/>
  <c r="F66" i="18" s="1"/>
  <c r="E130" i="18"/>
  <c r="E70" i="18"/>
  <c r="D154" i="18"/>
  <c r="D114" i="18"/>
  <c r="D82" i="18"/>
  <c r="C162" i="18" a="1"/>
  <c r="C162" i="18" s="1"/>
  <c r="C122" i="18" a="1"/>
  <c r="C122" i="18" s="1"/>
  <c r="C102" i="18" a="1"/>
  <c r="C102" i="18" s="1"/>
  <c r="F186" i="19" a="1"/>
  <c r="F186" i="19" s="1"/>
  <c r="F130" i="19" a="1"/>
  <c r="F130" i="19" s="1"/>
  <c r="F109" i="19" a="1"/>
  <c r="F109" i="19" s="1"/>
  <c r="F98" i="19" a="1"/>
  <c r="F98" i="19" s="1"/>
  <c r="C197" i="19" a="1"/>
  <c r="C197" i="19" s="1"/>
  <c r="C82" i="19" a="1"/>
  <c r="C82" i="19" s="1"/>
  <c r="D160" i="19"/>
  <c r="D136" i="19"/>
  <c r="E96" i="19"/>
  <c r="D72" i="19"/>
  <c r="E64" i="19"/>
  <c r="D142" i="23"/>
  <c r="F142" i="23" a="1"/>
  <c r="F142" i="23" s="1"/>
  <c r="E142" i="23"/>
  <c r="F180" i="24" a="1"/>
  <c r="F180" i="24" s="1"/>
  <c r="D94" i="25"/>
  <c r="C94" i="25" a="1"/>
  <c r="C94" i="25" s="1"/>
  <c r="F94" i="25" a="1"/>
  <c r="F94" i="25" s="1"/>
  <c r="C86" i="25" a="1"/>
  <c r="C86" i="25" s="1"/>
  <c r="F70" i="25" a="1"/>
  <c r="F70" i="25" s="1"/>
  <c r="C196" i="26" a="1"/>
  <c r="C196" i="26" s="1"/>
  <c r="F184" i="16" a="1"/>
  <c r="F184" i="16" s="1"/>
  <c r="F144" i="16" a="1"/>
  <c r="F144" i="16" s="1"/>
  <c r="F115" i="16" a="1"/>
  <c r="F115" i="16" s="1"/>
  <c r="E152" i="16"/>
  <c r="E63" i="16"/>
  <c r="D98" i="16"/>
  <c r="F158" i="18" a="1"/>
  <c r="F158" i="18" s="1"/>
  <c r="F130" i="18" a="1"/>
  <c r="F130" i="18" s="1"/>
  <c r="F102" i="18" a="1"/>
  <c r="F102" i="18" s="1"/>
  <c r="E174" i="18"/>
  <c r="E152" i="18"/>
  <c r="E102" i="18"/>
  <c r="E86" i="18"/>
  <c r="E66" i="18"/>
  <c r="D180" i="18"/>
  <c r="D152" i="18"/>
  <c r="D78" i="18"/>
  <c r="C200" i="18" a="1"/>
  <c r="C200" i="18" s="1"/>
  <c r="C160" i="18" a="1"/>
  <c r="C160" i="18" s="1"/>
  <c r="C78" i="18" a="1"/>
  <c r="C78" i="18" s="1"/>
  <c r="C63" i="18" a="1"/>
  <c r="C63" i="18" s="1"/>
  <c r="F154" i="19" a="1"/>
  <c r="F154" i="19" s="1"/>
  <c r="F141" i="19" a="1"/>
  <c r="F141" i="19" s="1"/>
  <c r="F66" i="19" a="1"/>
  <c r="F66" i="19" s="1"/>
  <c r="E173" i="19"/>
  <c r="E138" i="19"/>
  <c r="E98" i="19"/>
  <c r="E74" i="19"/>
  <c r="D181" i="19"/>
  <c r="D122" i="19"/>
  <c r="D98" i="19"/>
  <c r="C195" i="19" a="1"/>
  <c r="C195" i="19" s="1"/>
  <c r="C154" i="19" a="1"/>
  <c r="C154" i="19" s="1"/>
  <c r="C138" i="19" a="1"/>
  <c r="C138" i="19" s="1"/>
  <c r="C122" i="19" a="1"/>
  <c r="C122" i="19" s="1"/>
  <c r="C109" i="19" a="1"/>
  <c r="C109" i="19" s="1"/>
  <c r="D127" i="19"/>
  <c r="C127" i="19" a="1"/>
  <c r="C127" i="19" s="1"/>
  <c r="D119" i="19"/>
  <c r="E119" i="19"/>
  <c r="D103" i="19"/>
  <c r="C103" i="19" a="1"/>
  <c r="C103" i="19" s="1"/>
  <c r="C140" i="25" a="1"/>
  <c r="C140" i="25" s="1"/>
  <c r="D140" i="25"/>
  <c r="F189" i="21" a="1"/>
  <c r="F189" i="21" s="1"/>
  <c r="E197" i="21"/>
  <c r="C67" i="19" a="1"/>
  <c r="C67" i="19" s="1"/>
  <c r="F157" i="20" a="1"/>
  <c r="F157" i="20" s="1"/>
  <c r="F131" i="20" a="1"/>
  <c r="F131" i="20" s="1"/>
  <c r="F108" i="20" a="1"/>
  <c r="F108" i="20" s="1"/>
  <c r="F92" i="20" a="1"/>
  <c r="F92" i="20" s="1"/>
  <c r="E188" i="20"/>
  <c r="E147" i="20"/>
  <c r="E123" i="20"/>
  <c r="E107" i="20"/>
  <c r="E91" i="20"/>
  <c r="E77" i="20"/>
  <c r="D195" i="20"/>
  <c r="D103" i="20"/>
  <c r="F117" i="21" a="1"/>
  <c r="F117" i="21" s="1"/>
  <c r="F77" i="21" a="1"/>
  <c r="F77" i="21" s="1"/>
  <c r="E157" i="21"/>
  <c r="F186" i="22" a="1"/>
  <c r="F186" i="22" s="1"/>
  <c r="F135" i="22" a="1"/>
  <c r="F135" i="22" s="1"/>
  <c r="E144" i="22"/>
  <c r="E118" i="22"/>
  <c r="D144" i="22"/>
  <c r="D114" i="22"/>
  <c r="C190" i="22" a="1"/>
  <c r="C190" i="22" s="1"/>
  <c r="C152" i="22" a="1"/>
  <c r="C152" i="22" s="1"/>
  <c r="C138" i="22" a="1"/>
  <c r="C138" i="22" s="1"/>
  <c r="C122" i="22" a="1"/>
  <c r="C122" i="22" s="1"/>
  <c r="F187" i="23" a="1"/>
  <c r="F187" i="23" s="1"/>
  <c r="E165" i="23"/>
  <c r="E129" i="23"/>
  <c r="C133" i="23" a="1"/>
  <c r="C133" i="23" s="1"/>
  <c r="F174" i="24" a="1"/>
  <c r="F174" i="24" s="1"/>
  <c r="E174" i="24"/>
  <c r="D168" i="24"/>
  <c r="C185" i="24" a="1"/>
  <c r="C185" i="24" s="1"/>
  <c r="C157" i="24" a="1"/>
  <c r="C157" i="24" s="1"/>
  <c r="E182" i="25"/>
  <c r="C196" i="25" a="1"/>
  <c r="C196" i="25" s="1"/>
  <c r="F197" i="26" a="1"/>
  <c r="F197" i="26" s="1"/>
  <c r="E181" i="20"/>
  <c r="F183" i="22" a="1"/>
  <c r="F183" i="22" s="1"/>
  <c r="C201" i="23" a="1"/>
  <c r="C201" i="23" s="1"/>
  <c r="F190" i="24" a="1"/>
  <c r="F190" i="24" s="1"/>
  <c r="C185" i="25" a="1"/>
  <c r="C185" i="25" s="1"/>
  <c r="C185" i="26" a="1"/>
  <c r="C185" i="26" s="1"/>
  <c r="E105" i="26"/>
  <c r="C169" i="26" a="1"/>
  <c r="C169" i="26" s="1"/>
  <c r="F145" i="26" a="1"/>
  <c r="F145" i="26" s="1"/>
  <c r="F80" i="26" a="1"/>
  <c r="F80" i="26" s="1"/>
  <c r="F64" i="26" a="1"/>
  <c r="F64" i="26" s="1"/>
  <c r="E177" i="26"/>
  <c r="E152" i="26"/>
  <c r="E129" i="26"/>
  <c r="E104" i="26"/>
  <c r="E64" i="26"/>
  <c r="D152" i="26"/>
  <c r="D113" i="26"/>
  <c r="D97" i="26"/>
  <c r="D81" i="26"/>
  <c r="C201" i="26" a="1"/>
  <c r="C201" i="26" s="1"/>
  <c r="C88" i="26" a="1"/>
  <c r="C88" i="26" s="1"/>
  <c r="E153" i="26"/>
  <c r="F185" i="26" a="1"/>
  <c r="F185" i="26" s="1"/>
  <c r="F113" i="26" a="1"/>
  <c r="F113" i="26" s="1"/>
  <c r="F89" i="26" a="1"/>
  <c r="F89" i="26" s="1"/>
  <c r="E201" i="26"/>
  <c r="E176" i="26"/>
  <c r="E128" i="26"/>
  <c r="E89" i="26"/>
  <c r="D201" i="26"/>
  <c r="D169" i="26"/>
  <c r="D129" i="26"/>
  <c r="D112" i="26"/>
  <c r="D96" i="26"/>
  <c r="D80" i="26"/>
  <c r="C153" i="26" a="1"/>
  <c r="C153" i="26" s="1"/>
  <c r="C137" i="26" a="1"/>
  <c r="C137" i="26" s="1"/>
  <c r="C121" i="26" a="1"/>
  <c r="C121" i="26" s="1"/>
  <c r="C73" i="26" a="1"/>
  <c r="C73" i="26" s="1"/>
  <c r="F81" i="26" a="1"/>
  <c r="F81" i="26" s="1"/>
  <c r="E65" i="26"/>
  <c r="D153" i="26"/>
  <c r="F161" i="26" a="1"/>
  <c r="F161" i="26" s="1"/>
  <c r="F112" i="26" a="1"/>
  <c r="F112" i="26" s="1"/>
  <c r="F88" i="26" a="1"/>
  <c r="F88" i="26" s="1"/>
  <c r="E200" i="26"/>
  <c r="E161" i="26"/>
  <c r="E137" i="26"/>
  <c r="E113" i="26"/>
  <c r="E88" i="26"/>
  <c r="D200" i="26"/>
  <c r="D185" i="26"/>
  <c r="D168" i="26"/>
  <c r="D145" i="26"/>
  <c r="C177" i="26" a="1"/>
  <c r="C177" i="26" s="1"/>
  <c r="C97" i="26" a="1"/>
  <c r="C97" i="26" s="1"/>
  <c r="C72" i="26" a="1"/>
  <c r="C72" i="26" s="1"/>
  <c r="F169" i="26" a="1"/>
  <c r="F169" i="26" s="1"/>
  <c r="F65" i="26" a="1"/>
  <c r="F65" i="26" s="1"/>
  <c r="C89" i="26" a="1"/>
  <c r="C89" i="26" s="1"/>
  <c r="F201" i="26" a="1"/>
  <c r="F201" i="26" s="1"/>
  <c r="F137" i="26" a="1"/>
  <c r="F137" i="26" s="1"/>
  <c r="F121" i="26" a="1"/>
  <c r="F121" i="26" s="1"/>
  <c r="E198" i="26"/>
  <c r="E185" i="26"/>
  <c r="E160" i="26"/>
  <c r="E136" i="26"/>
  <c r="E112" i="26"/>
  <c r="D184" i="26"/>
  <c r="C194" i="26" a="1"/>
  <c r="C194" i="26" s="1"/>
  <c r="C174" i="26" a="1"/>
  <c r="C174" i="26" s="1"/>
  <c r="C105" i="26" a="1"/>
  <c r="C105" i="26" s="1"/>
  <c r="C96" i="26" a="1"/>
  <c r="C96" i="26" s="1"/>
  <c r="F177" i="26" a="1"/>
  <c r="F177" i="26" s="1"/>
  <c r="F120" i="26" a="1"/>
  <c r="F120" i="26" s="1"/>
  <c r="F97" i="26" a="1"/>
  <c r="F97" i="26" s="1"/>
  <c r="F73" i="26" a="1"/>
  <c r="F73" i="26" s="1"/>
  <c r="E184" i="26"/>
  <c r="E145" i="26"/>
  <c r="E97" i="26"/>
  <c r="E73" i="26"/>
  <c r="D161" i="26"/>
  <c r="D121" i="26"/>
  <c r="D105" i="26"/>
  <c r="D89" i="26"/>
  <c r="D73" i="26"/>
  <c r="C193" i="26" a="1"/>
  <c r="C193" i="26" s="1"/>
  <c r="C161" i="26" a="1"/>
  <c r="C161" i="26" s="1"/>
  <c r="C104" i="26" a="1"/>
  <c r="C104" i="26" s="1"/>
  <c r="C81" i="26" a="1"/>
  <c r="C81" i="26" s="1"/>
  <c r="C65" i="26" a="1"/>
  <c r="C65" i="26" s="1"/>
  <c r="F153" i="26" a="1"/>
  <c r="F153" i="26" s="1"/>
  <c r="F96" i="26" a="1"/>
  <c r="F96" i="26" s="1"/>
  <c r="F72" i="26" a="1"/>
  <c r="F72" i="26" s="1"/>
  <c r="E169" i="26"/>
  <c r="E144" i="26"/>
  <c r="E121" i="26"/>
  <c r="E96" i="26"/>
  <c r="E72" i="26"/>
  <c r="D193" i="26"/>
  <c r="D177" i="26"/>
  <c r="D120" i="26"/>
  <c r="D104" i="26"/>
  <c r="D88" i="26"/>
  <c r="D72" i="26"/>
  <c r="C145" i="26" a="1"/>
  <c r="C145" i="26" s="1"/>
  <c r="C129" i="26" a="1"/>
  <c r="C129" i="26" s="1"/>
  <c r="C113" i="26" a="1"/>
  <c r="C113" i="26" s="1"/>
  <c r="C80" i="26" a="1"/>
  <c r="C80" i="26" s="1"/>
  <c r="C64" i="26" a="1"/>
  <c r="C64" i="26" s="1"/>
  <c r="F104" i="25" a="1"/>
  <c r="F104" i="25" s="1"/>
  <c r="D104" i="25"/>
  <c r="C104" i="25" a="1"/>
  <c r="C104" i="25" s="1"/>
  <c r="E191" i="25"/>
  <c r="F191" i="25" a="1"/>
  <c r="F191" i="25" s="1"/>
  <c r="C91" i="25" a="1"/>
  <c r="C91" i="25" s="1"/>
  <c r="F91" i="25" a="1"/>
  <c r="F91" i="25" s="1"/>
  <c r="D91" i="25"/>
  <c r="E91" i="25"/>
  <c r="E130" i="25"/>
  <c r="F144" i="25" a="1"/>
  <c r="F144" i="25" s="1"/>
  <c r="F86" i="25" a="1"/>
  <c r="F86" i="25" s="1"/>
  <c r="C182" i="25" a="1"/>
  <c r="C182" i="25" s="1"/>
  <c r="C144" i="25" a="1"/>
  <c r="C144" i="25" s="1"/>
  <c r="E190" i="25"/>
  <c r="D137" i="25"/>
  <c r="D86" i="25"/>
  <c r="C130" i="25" a="1"/>
  <c r="C130" i="25" s="1"/>
  <c r="F166" i="25" a="1"/>
  <c r="F166" i="25" s="1"/>
  <c r="F78" i="25" a="1"/>
  <c r="F78" i="25" s="1"/>
  <c r="E185" i="25"/>
  <c r="E86" i="25"/>
  <c r="D182" i="25"/>
  <c r="D130" i="25"/>
  <c r="E78" i="25"/>
  <c r="F130" i="25" a="1"/>
  <c r="F130" i="25" s="1"/>
  <c r="F151" i="25" a="1"/>
  <c r="F151" i="25" s="1"/>
  <c r="E137" i="25"/>
  <c r="C183" i="24" a="1"/>
  <c r="C183" i="24" s="1"/>
  <c r="F183" i="24" a="1"/>
  <c r="F183" i="24" s="1"/>
  <c r="E183" i="24"/>
  <c r="F198" i="24" a="1"/>
  <c r="F198" i="24" s="1"/>
  <c r="F161" i="24" a="1"/>
  <c r="F161" i="24" s="1"/>
  <c r="F137" i="24" a="1"/>
  <c r="F137" i="24" s="1"/>
  <c r="F113" i="24" a="1"/>
  <c r="F113" i="24" s="1"/>
  <c r="F89" i="24" a="1"/>
  <c r="F89" i="24" s="1"/>
  <c r="E137" i="24"/>
  <c r="E65" i="24"/>
  <c r="D81" i="24"/>
  <c r="C189" i="24" a="1"/>
  <c r="C189" i="24" s="1"/>
  <c r="C145" i="24" a="1"/>
  <c r="C145" i="24" s="1"/>
  <c r="C97" i="24" a="1"/>
  <c r="C97" i="24" s="1"/>
  <c r="C73" i="24" a="1"/>
  <c r="C73" i="24" s="1"/>
  <c r="F145" i="24" a="1"/>
  <c r="F145" i="24" s="1"/>
  <c r="F97" i="24" a="1"/>
  <c r="F97" i="24" s="1"/>
  <c r="F73" i="24" a="1"/>
  <c r="F73" i="24" s="1"/>
  <c r="E145" i="24"/>
  <c r="D169" i="24"/>
  <c r="D65" i="24"/>
  <c r="C121" i="24" a="1"/>
  <c r="C121" i="24" s="1"/>
  <c r="E97" i="24"/>
  <c r="E73" i="24"/>
  <c r="D121" i="24"/>
  <c r="D105" i="24"/>
  <c r="C105" i="24" a="1"/>
  <c r="C105" i="24" s="1"/>
  <c r="C81" i="24" a="1"/>
  <c r="C81" i="24" s="1"/>
  <c r="F153" i="24" a="1"/>
  <c r="F153" i="24" s="1"/>
  <c r="F121" i="24" a="1"/>
  <c r="F121" i="24" s="1"/>
  <c r="E177" i="24"/>
  <c r="E121" i="24"/>
  <c r="D89" i="24"/>
  <c r="C129" i="24" a="1"/>
  <c r="C129" i="24" s="1"/>
  <c r="F169" i="24" a="1"/>
  <c r="F169" i="24" s="1"/>
  <c r="F105" i="24" a="1"/>
  <c r="F105" i="24" s="1"/>
  <c r="F81" i="24" a="1"/>
  <c r="F81" i="24" s="1"/>
  <c r="E153" i="24"/>
  <c r="D189" i="24"/>
  <c r="D145" i="24"/>
  <c r="D73" i="24"/>
  <c r="C198" i="24" a="1"/>
  <c r="C198" i="24" s="1"/>
  <c r="C153" i="24" a="1"/>
  <c r="C153" i="24" s="1"/>
  <c r="C65" i="24" a="1"/>
  <c r="C65" i="24" s="1"/>
  <c r="F129" i="24" a="1"/>
  <c r="F129" i="24" s="1"/>
  <c r="E190" i="24"/>
  <c r="E169" i="24"/>
  <c r="E129" i="24"/>
  <c r="E105" i="24"/>
  <c r="E81" i="24"/>
  <c r="D161" i="24"/>
  <c r="D129" i="24"/>
  <c r="C197" i="24" a="1"/>
  <c r="C197" i="24" s="1"/>
  <c r="C169" i="24" a="1"/>
  <c r="C169" i="24" s="1"/>
  <c r="C137" i="24" a="1"/>
  <c r="C137" i="24" s="1"/>
  <c r="C113" i="24" a="1"/>
  <c r="C113" i="24" s="1"/>
  <c r="C89" i="24" a="1"/>
  <c r="C89" i="24" s="1"/>
  <c r="D177" i="24"/>
  <c r="D113" i="24"/>
  <c r="D97" i="24"/>
  <c r="D75" i="23"/>
  <c r="F75" i="23" a="1"/>
  <c r="F75" i="23" s="1"/>
  <c r="E75" i="23"/>
  <c r="C75" i="23" a="1"/>
  <c r="C75" i="23" s="1"/>
  <c r="E128" i="23"/>
  <c r="F128" i="23" a="1"/>
  <c r="F128" i="23" s="1"/>
  <c r="C128" i="23" a="1"/>
  <c r="C128" i="23" s="1"/>
  <c r="D128" i="23"/>
  <c r="D194" i="23"/>
  <c r="E194" i="23"/>
  <c r="C194" i="23" a="1"/>
  <c r="C194" i="23" s="1"/>
  <c r="F194" i="23" a="1"/>
  <c r="F194" i="23" s="1"/>
  <c r="C162" i="23" a="1"/>
  <c r="C162" i="23" s="1"/>
  <c r="E162" i="23"/>
  <c r="E108" i="23"/>
  <c r="F108" i="23" a="1"/>
  <c r="F108" i="23" s="1"/>
  <c r="C108" i="23" a="1"/>
  <c r="C108" i="23" s="1"/>
  <c r="D108" i="23"/>
  <c r="F48" i="23" a="1"/>
  <c r="F48" i="23" s="1"/>
  <c r="E201" i="23"/>
  <c r="C193" i="23" a="1"/>
  <c r="C193" i="23" s="1"/>
  <c r="C109" i="23" a="1"/>
  <c r="C109" i="23" s="1"/>
  <c r="F109" i="23" a="1"/>
  <c r="F109" i="23" s="1"/>
  <c r="E173" i="23"/>
  <c r="E109" i="23"/>
  <c r="C173" i="23" a="1"/>
  <c r="C173" i="23" s="1"/>
  <c r="F73" i="23" a="1"/>
  <c r="F73" i="23" s="1"/>
  <c r="E169" i="23"/>
  <c r="C169" i="23" a="1"/>
  <c r="C169" i="23" s="1"/>
  <c r="C66" i="23" a="1"/>
  <c r="C66" i="23" s="1"/>
  <c r="F169" i="23" a="1"/>
  <c r="F169" i="23" s="1"/>
  <c r="E66" i="23"/>
  <c r="D66" i="23"/>
  <c r="F66" i="23" a="1"/>
  <c r="F66" i="23" s="1"/>
  <c r="E100" i="22"/>
  <c r="F163" i="22" a="1"/>
  <c r="F163" i="22" s="1"/>
  <c r="F153" i="22" a="1"/>
  <c r="F153" i="22" s="1"/>
  <c r="F134" i="22" a="1"/>
  <c r="F134" i="22" s="1"/>
  <c r="F121" i="22" a="1"/>
  <c r="F121" i="22" s="1"/>
  <c r="F92" i="22" a="1"/>
  <c r="F92" i="22" s="1"/>
  <c r="F84" i="22" a="1"/>
  <c r="F84" i="22" s="1"/>
  <c r="E182" i="22"/>
  <c r="E113" i="22"/>
  <c r="D145" i="22"/>
  <c r="D89" i="22"/>
  <c r="C129" i="22" a="1"/>
  <c r="C129" i="22" s="1"/>
  <c r="C89" i="22" a="1"/>
  <c r="C89" i="22" s="1"/>
  <c r="F124" i="22" a="1"/>
  <c r="F124" i="22" s="1"/>
  <c r="F110" i="22" a="1"/>
  <c r="F110" i="22" s="1"/>
  <c r="F91" i="22" a="1"/>
  <c r="F91" i="22" s="1"/>
  <c r="E132" i="22"/>
  <c r="C182" i="22" a="1"/>
  <c r="C182" i="22" s="1"/>
  <c r="C139" i="22" a="1"/>
  <c r="C139" i="22" s="1"/>
  <c r="E156" i="22"/>
  <c r="F177" i="22" a="1"/>
  <c r="F177" i="22" s="1"/>
  <c r="F161" i="22" a="1"/>
  <c r="F161" i="22" s="1"/>
  <c r="F150" i="22" a="1"/>
  <c r="F150" i="22" s="1"/>
  <c r="F129" i="22" a="1"/>
  <c r="F129" i="22" s="1"/>
  <c r="F118" i="22" a="1"/>
  <c r="F118" i="22" s="1"/>
  <c r="F108" i="22" a="1"/>
  <c r="F108" i="22" s="1"/>
  <c r="F100" i="22" a="1"/>
  <c r="F100" i="22" s="1"/>
  <c r="E110" i="22"/>
  <c r="D193" i="22"/>
  <c r="D161" i="22"/>
  <c r="D118" i="22"/>
  <c r="D100" i="22"/>
  <c r="C113" i="22" a="1"/>
  <c r="C113" i="22" s="1"/>
  <c r="D110" i="22"/>
  <c r="F201" i="22" a="1"/>
  <c r="F201" i="22" s="1"/>
  <c r="F145" i="22" a="1"/>
  <c r="F145" i="22" s="1"/>
  <c r="F107" i="22" a="1"/>
  <c r="F107" i="22" s="1"/>
  <c r="F89" i="22" a="1"/>
  <c r="F89" i="22" s="1"/>
  <c r="E150" i="22"/>
  <c r="E76" i="22"/>
  <c r="D185" i="22"/>
  <c r="D137" i="22"/>
  <c r="C174" i="22" a="1"/>
  <c r="C174" i="22" s="1"/>
  <c r="C148" i="22" a="1"/>
  <c r="C148" i="22" s="1"/>
  <c r="C137" i="22" a="1"/>
  <c r="C137" i="22" s="1"/>
  <c r="C126" i="22" a="1"/>
  <c r="C126" i="22" s="1"/>
  <c r="C97" i="22" a="1"/>
  <c r="C97" i="22" s="1"/>
  <c r="F116" i="22" a="1"/>
  <c r="F116" i="22" s="1"/>
  <c r="F158" i="22" a="1"/>
  <c r="F158" i="22" s="1"/>
  <c r="F142" i="22" a="1"/>
  <c r="F142" i="22" s="1"/>
  <c r="F126" i="22" a="1"/>
  <c r="F126" i="22" s="1"/>
  <c r="E198" i="22"/>
  <c r="E166" i="22"/>
  <c r="E137" i="22"/>
  <c r="D182" i="22"/>
  <c r="D158" i="22"/>
  <c r="C110" i="22" a="1"/>
  <c r="C110" i="22" s="1"/>
  <c r="F119" i="21" a="1"/>
  <c r="F119" i="21" s="1"/>
  <c r="E178" i="21"/>
  <c r="D146" i="21"/>
  <c r="F146" i="21" a="1"/>
  <c r="F146" i="21" s="1"/>
  <c r="E146" i="21"/>
  <c r="F192" i="21" a="1"/>
  <c r="F192" i="21" s="1"/>
  <c r="F114" i="21" a="1"/>
  <c r="F114" i="21" s="1"/>
  <c r="F165" i="21" a="1"/>
  <c r="F165" i="21" s="1"/>
  <c r="E165" i="21"/>
  <c r="F195" i="20" a="1"/>
  <c r="F195" i="20" s="1"/>
  <c r="F160" i="20" a="1"/>
  <c r="F160" i="20" s="1"/>
  <c r="F135" i="20" a="1"/>
  <c r="F135" i="20" s="1"/>
  <c r="D168" i="20"/>
  <c r="F89" i="20" a="1"/>
  <c r="F89" i="20" s="1"/>
  <c r="E160" i="20"/>
  <c r="E89" i="20"/>
  <c r="D160" i="20"/>
  <c r="F73" i="20" a="1"/>
  <c r="F73" i="20" s="1"/>
  <c r="E128" i="20"/>
  <c r="E113" i="20"/>
  <c r="D143" i="20"/>
  <c r="D96" i="20"/>
  <c r="F168" i="20" a="1"/>
  <c r="F168" i="20" s="1"/>
  <c r="F121" i="20" a="1"/>
  <c r="F121" i="20" s="1"/>
  <c r="F175" i="20" a="1"/>
  <c r="F175" i="20" s="1"/>
  <c r="F113" i="20" a="1"/>
  <c r="F113" i="20" s="1"/>
  <c r="F97" i="20" a="1"/>
  <c r="F97" i="20" s="1"/>
  <c r="E179" i="20"/>
  <c r="E112" i="20"/>
  <c r="E73" i="20"/>
  <c r="D135" i="20"/>
  <c r="F96" i="20" a="1"/>
  <c r="F96" i="20" s="1"/>
  <c r="E96" i="20"/>
  <c r="D191" i="20"/>
  <c r="D128" i="20"/>
  <c r="F143" i="20" a="1"/>
  <c r="F143" i="20" s="1"/>
  <c r="E175" i="20"/>
  <c r="F169" i="19" a="1"/>
  <c r="F169" i="19" s="1"/>
  <c r="F81" i="19" a="1"/>
  <c r="F81" i="19" s="1"/>
  <c r="F89" i="19" a="1"/>
  <c r="F89" i="19" s="1"/>
  <c r="C89" i="19" a="1"/>
  <c r="C89" i="19" s="1"/>
  <c r="F193" i="19" a="1"/>
  <c r="F193" i="19" s="1"/>
  <c r="F153" i="19" a="1"/>
  <c r="F153" i="19" s="1"/>
  <c r="F97" i="19" a="1"/>
  <c r="F97" i="19" s="1"/>
  <c r="E153" i="19"/>
  <c r="D193" i="19"/>
  <c r="E113" i="19"/>
  <c r="E65" i="19"/>
  <c r="C65" i="19" a="1"/>
  <c r="C65" i="19" s="1"/>
  <c r="F161" i="19" a="1"/>
  <c r="F161" i="19" s="1"/>
  <c r="E121" i="19"/>
  <c r="E81" i="19"/>
  <c r="C129" i="19" a="1"/>
  <c r="C129" i="19" s="1"/>
  <c r="C105" i="19" a="1"/>
  <c r="C105" i="19" s="1"/>
  <c r="F65" i="19" a="1"/>
  <c r="F65" i="19" s="1"/>
  <c r="E89" i="19"/>
  <c r="F201" i="18" a="1"/>
  <c r="F201" i="18" s="1"/>
  <c r="D191" i="18"/>
  <c r="F144" i="18" a="1"/>
  <c r="F144" i="18" s="1"/>
  <c r="F199" i="18" a="1"/>
  <c r="F199" i="18" s="1"/>
  <c r="F159" i="18" a="1"/>
  <c r="F159" i="18" s="1"/>
  <c r="E191" i="18"/>
  <c r="D198" i="18"/>
  <c r="C190" i="18" a="1"/>
  <c r="C190" i="18" s="1"/>
  <c r="F183" i="18" a="1"/>
  <c r="F183" i="18" s="1"/>
  <c r="D153" i="16"/>
  <c r="E153" i="16"/>
  <c r="F198" i="16" a="1"/>
  <c r="F198" i="16" s="1"/>
  <c r="D195" i="16"/>
  <c r="D80" i="16"/>
  <c r="F135" i="16" a="1"/>
  <c r="F135" i="16" s="1"/>
  <c r="F112" i="16" a="1"/>
  <c r="F112" i="16" s="1"/>
  <c r="D96" i="16"/>
  <c r="D72" i="16"/>
  <c r="F188" i="16" a="1"/>
  <c r="F188" i="16" s="1"/>
  <c r="F150" i="16" a="1"/>
  <c r="F150" i="16" s="1"/>
  <c r="E88" i="16"/>
  <c r="E150" i="16"/>
  <c r="E112" i="16"/>
  <c r="D120" i="16"/>
  <c r="F127" i="16" a="1"/>
  <c r="F127" i="16" s="1"/>
  <c r="E181" i="16"/>
  <c r="D150" i="16"/>
  <c r="F11" i="16" a="1"/>
  <c r="F11" i="16" s="1"/>
  <c r="F28" i="22" a="1"/>
  <c r="F28" i="22" s="1"/>
  <c r="F60" i="22" a="1"/>
  <c r="F60" i="22" s="1"/>
  <c r="E192" i="16"/>
  <c r="D192" i="16"/>
  <c r="C199" i="19" a="1"/>
  <c r="C199" i="19" s="1"/>
  <c r="D199" i="19"/>
  <c r="F199" i="19" a="1"/>
  <c r="F199" i="19" s="1"/>
  <c r="E199" i="19"/>
  <c r="E191" i="19"/>
  <c r="C191" i="19" a="1"/>
  <c r="C191" i="19" s="1"/>
  <c r="F191" i="19" a="1"/>
  <c r="F191" i="19" s="1"/>
  <c r="D191" i="19"/>
  <c r="C183" i="19" a="1"/>
  <c r="C183" i="19" s="1"/>
  <c r="D183" i="19"/>
  <c r="E183" i="19"/>
  <c r="F183" i="19" a="1"/>
  <c r="F183" i="19" s="1"/>
  <c r="D175" i="19"/>
  <c r="C175" i="19" a="1"/>
  <c r="C175" i="19" s="1"/>
  <c r="E175" i="19"/>
  <c r="F175" i="19" a="1"/>
  <c r="F175" i="19" s="1"/>
  <c r="D167" i="19"/>
  <c r="C167" i="19" a="1"/>
  <c r="C167" i="19" s="1"/>
  <c r="E167" i="19"/>
  <c r="F167" i="19" a="1"/>
  <c r="F167" i="19" s="1"/>
  <c r="D159" i="19"/>
  <c r="C159" i="19" a="1"/>
  <c r="C159" i="19" s="1"/>
  <c r="E159" i="19"/>
  <c r="F159" i="19" a="1"/>
  <c r="F159" i="19" s="1"/>
  <c r="D151" i="19"/>
  <c r="E151" i="19"/>
  <c r="D143" i="19"/>
  <c r="E143" i="19"/>
  <c r="C143" i="19" a="1"/>
  <c r="C143" i="19" s="1"/>
  <c r="D135" i="19"/>
  <c r="E135" i="19"/>
  <c r="C135" i="19" a="1"/>
  <c r="C135" i="19" s="1"/>
  <c r="F135" i="19" a="1"/>
  <c r="F135" i="19" s="1"/>
  <c r="F5" i="18" a="1"/>
  <c r="F5" i="18" s="1"/>
  <c r="F21" i="18" a="1"/>
  <c r="F21" i="18" s="1"/>
  <c r="D37" i="18"/>
  <c r="E45" i="18"/>
  <c r="C53" i="18" a="1"/>
  <c r="C53" i="18" s="1"/>
  <c r="F43" i="16" a="1"/>
  <c r="F43" i="16" s="1"/>
  <c r="D36" i="22"/>
  <c r="E52" i="22"/>
  <c r="F10" i="19" a="1"/>
  <c r="F10" i="19" s="1"/>
  <c r="F137" i="18" a="1"/>
  <c r="F137" i="18" s="1"/>
  <c r="D144" i="21"/>
  <c r="E20" i="22"/>
  <c r="F10" i="15" a="1"/>
  <c r="F10" i="15" s="1"/>
  <c r="C60" i="18" a="1"/>
  <c r="C60" i="18" s="1"/>
  <c r="C10" i="26" a="1"/>
  <c r="C10" i="26" s="1"/>
  <c r="E18" i="26"/>
  <c r="C26" i="26" a="1"/>
  <c r="C26" i="26" s="1"/>
  <c r="E34" i="26"/>
  <c r="C42" i="26" a="1"/>
  <c r="C42" i="26" s="1"/>
  <c r="C50" i="26" a="1"/>
  <c r="C50" i="26" s="1"/>
  <c r="F58" i="26" a="1"/>
  <c r="F58" i="26" s="1"/>
  <c r="C3" i="19" a="1"/>
  <c r="C3" i="19" s="1"/>
  <c r="D19" i="19"/>
  <c r="D27" i="19"/>
  <c r="D43" i="19"/>
  <c r="D89" i="16"/>
  <c r="E89" i="16"/>
  <c r="D89" i="18"/>
  <c r="F89" i="18" a="1"/>
  <c r="F89" i="18" s="1"/>
  <c r="C89" i="18" a="1"/>
  <c r="C89" i="18" s="1"/>
  <c r="C81" i="18" a="1"/>
  <c r="C81" i="18" s="1"/>
  <c r="F81" i="18" a="1"/>
  <c r="F81" i="18" s="1"/>
  <c r="D42" i="25"/>
  <c r="E50" i="25"/>
  <c r="E19" i="26"/>
  <c r="E27" i="26"/>
  <c r="E35" i="26"/>
  <c r="E43" i="26"/>
  <c r="E51" i="26"/>
  <c r="E59" i="26"/>
  <c r="D135" i="18"/>
  <c r="E135" i="18"/>
  <c r="D119" i="18"/>
  <c r="F119" i="18" a="1"/>
  <c r="F119" i="18" s="1"/>
  <c r="C119" i="18" a="1"/>
  <c r="C119" i="18" s="1"/>
  <c r="E119" i="18"/>
  <c r="D111" i="18"/>
  <c r="C111" i="18" a="1"/>
  <c r="C111" i="18" s="1"/>
  <c r="E111" i="18"/>
  <c r="F111" i="18" a="1"/>
  <c r="F111" i="18" s="1"/>
  <c r="D104" i="18"/>
  <c r="C104" i="18" a="1"/>
  <c r="C104" i="18" s="1"/>
  <c r="C96" i="18" a="1"/>
  <c r="C96" i="18" s="1"/>
  <c r="F96" i="18" a="1"/>
  <c r="F96" i="18" s="1"/>
  <c r="E96" i="18"/>
  <c r="F143" i="19" a="1"/>
  <c r="F143" i="19" s="1"/>
  <c r="E60" i="21"/>
  <c r="C18" i="24" a="1"/>
  <c r="C18" i="24" s="1"/>
  <c r="C26" i="24" a="1"/>
  <c r="C26" i="24" s="1"/>
  <c r="C34" i="24" a="1"/>
  <c r="C34" i="24" s="1"/>
  <c r="E42" i="24"/>
  <c r="E50" i="24"/>
  <c r="D19" i="25"/>
  <c r="E27" i="25"/>
  <c r="E35" i="25"/>
  <c r="D43" i="25"/>
  <c r="E59" i="25"/>
  <c r="D87" i="16"/>
  <c r="F87" i="16" a="1"/>
  <c r="F87" i="16" s="1"/>
  <c r="D79" i="16"/>
  <c r="E79" i="16"/>
  <c r="F79" i="16" a="1"/>
  <c r="F79" i="16" s="1"/>
  <c r="D71" i="16"/>
  <c r="F71" i="16" a="1"/>
  <c r="F71" i="16" s="1"/>
  <c r="E71" i="16"/>
  <c r="E64" i="16"/>
  <c r="F64" i="16" a="1"/>
  <c r="F64" i="16" s="1"/>
  <c r="F181" i="18" a="1"/>
  <c r="F181" i="18" s="1"/>
  <c r="F173" i="18" a="1"/>
  <c r="F173" i="18" s="1"/>
  <c r="E165" i="18"/>
  <c r="D165" i="18"/>
  <c r="F165" i="18" a="1"/>
  <c r="F165" i="18" s="1"/>
  <c r="F142" i="18" a="1"/>
  <c r="F142" i="18" s="1"/>
  <c r="D142" i="18"/>
  <c r="F151" i="19" a="1"/>
  <c r="F151" i="19" s="1"/>
  <c r="D152" i="20"/>
  <c r="F152" i="20" a="1"/>
  <c r="F152" i="20" s="1"/>
  <c r="D144" i="20"/>
  <c r="E144" i="20"/>
  <c r="F144" i="20" a="1"/>
  <c r="F144" i="20" s="1"/>
  <c r="E136" i="20"/>
  <c r="F136" i="20" a="1"/>
  <c r="F136" i="20" s="1"/>
  <c r="D136" i="20"/>
  <c r="D129" i="20"/>
  <c r="E129" i="20"/>
  <c r="F129" i="20" a="1"/>
  <c r="F129" i="20" s="1"/>
  <c r="F74" i="20" a="1"/>
  <c r="F74" i="20" s="1"/>
  <c r="D74" i="20"/>
  <c r="E74" i="20"/>
  <c r="E18" i="18"/>
  <c r="F34" i="18" a="1"/>
  <c r="F34" i="18" s="1"/>
  <c r="D50" i="18"/>
  <c r="D18" i="20"/>
  <c r="D26" i="20"/>
  <c r="D34" i="20"/>
  <c r="D42" i="20"/>
  <c r="E50" i="20"/>
  <c r="D58" i="20"/>
  <c r="F26" i="22" a="1"/>
  <c r="F26" i="22" s="1"/>
  <c r="F34" i="22" a="1"/>
  <c r="F34" i="22" s="1"/>
  <c r="F42" i="22" a="1"/>
  <c r="F42" i="22" s="1"/>
  <c r="E50" i="22"/>
  <c r="E58" i="22"/>
  <c r="D64" i="16"/>
  <c r="D102" i="16"/>
  <c r="F188" i="18" a="1"/>
  <c r="F188" i="18" s="1"/>
  <c r="D188" i="18"/>
  <c r="E188" i="18"/>
  <c r="C188" i="18" a="1"/>
  <c r="C188" i="18" s="1"/>
  <c r="F11" i="15" a="1"/>
  <c r="F11" i="15" s="1"/>
  <c r="F10" i="16" a="1"/>
  <c r="F10" i="16" s="1"/>
  <c r="F42" i="16" a="1"/>
  <c r="F42" i="16" s="1"/>
  <c r="C11" i="18" a="1"/>
  <c r="C11" i="18" s="1"/>
  <c r="D19" i="18"/>
  <c r="C27" i="18" a="1"/>
  <c r="C27" i="18" s="1"/>
  <c r="D43" i="18"/>
  <c r="D19" i="22"/>
  <c r="D27" i="22"/>
  <c r="D35" i="22"/>
  <c r="F192" i="16" a="1"/>
  <c r="F192" i="16" s="1"/>
  <c r="F185" i="16" a="1"/>
  <c r="F185" i="16" s="1"/>
  <c r="E178" i="16"/>
  <c r="F178" i="16" a="1"/>
  <c r="F178" i="16" s="1"/>
  <c r="D178" i="16"/>
  <c r="D170" i="16"/>
  <c r="E162" i="16"/>
  <c r="D162" i="16"/>
  <c r="D140" i="16"/>
  <c r="E175" i="18"/>
  <c r="E159" i="18"/>
  <c r="C175" i="18" a="1"/>
  <c r="C175" i="18" s="1"/>
  <c r="C159" i="18" a="1"/>
  <c r="C159" i="18" s="1"/>
  <c r="C192" i="19" a="1"/>
  <c r="C192" i="19" s="1"/>
  <c r="D192" i="19"/>
  <c r="C176" i="19" a="1"/>
  <c r="C176" i="19" s="1"/>
  <c r="E152" i="19"/>
  <c r="D144" i="19"/>
  <c r="D122" i="20"/>
  <c r="E122" i="20"/>
  <c r="F122" i="20" a="1"/>
  <c r="F122" i="20" s="1"/>
  <c r="F123" i="21" a="1"/>
  <c r="F123" i="21" s="1"/>
  <c r="D123" i="21"/>
  <c r="E123" i="21"/>
  <c r="D186" i="25"/>
  <c r="C186" i="25" a="1"/>
  <c r="C186" i="25" s="1"/>
  <c r="C126" i="25" a="1"/>
  <c r="C126" i="25" s="1"/>
  <c r="D126" i="25"/>
  <c r="E126" i="25"/>
  <c r="F126" i="25" a="1"/>
  <c r="F126" i="25" s="1"/>
  <c r="F81" i="25" a="1"/>
  <c r="F81" i="25" s="1"/>
  <c r="D81" i="25"/>
  <c r="C81" i="25" a="1"/>
  <c r="C81" i="25" s="1"/>
  <c r="E81" i="25"/>
  <c r="F172" i="16" a="1"/>
  <c r="F172" i="16" s="1"/>
  <c r="D172" i="16"/>
  <c r="F198" i="18" a="1"/>
  <c r="F198" i="18" s="1"/>
  <c r="F167" i="18" a="1"/>
  <c r="F167" i="18" s="1"/>
  <c r="F201" i="19" a="1"/>
  <c r="F201" i="19" s="1"/>
  <c r="F177" i="19" a="1"/>
  <c r="F177" i="19" s="1"/>
  <c r="E169" i="19"/>
  <c r="C193" i="19" a="1"/>
  <c r="C193" i="19" s="1"/>
  <c r="F198" i="20" a="1"/>
  <c r="F198" i="20" s="1"/>
  <c r="E198" i="20"/>
  <c r="D198" i="20"/>
  <c r="D159" i="20"/>
  <c r="E159" i="20"/>
  <c r="F187" i="21" a="1"/>
  <c r="F187" i="21" s="1"/>
  <c r="E158" i="21"/>
  <c r="D158" i="21"/>
  <c r="F158" i="21" a="1"/>
  <c r="F158" i="21" s="1"/>
  <c r="F128" i="21" a="1"/>
  <c r="F128" i="21" s="1"/>
  <c r="D128" i="21"/>
  <c r="E128" i="21"/>
  <c r="E174" i="23"/>
  <c r="F174" i="23" a="1"/>
  <c r="F174" i="23" s="1"/>
  <c r="D174" i="23"/>
  <c r="C174" i="23" a="1"/>
  <c r="C174" i="23" s="1"/>
  <c r="C137" i="23" a="1"/>
  <c r="C137" i="23" s="1"/>
  <c r="E137" i="23"/>
  <c r="D137" i="23"/>
  <c r="F137" i="23" a="1"/>
  <c r="F137" i="23" s="1"/>
  <c r="D84" i="23"/>
  <c r="F84" i="23" a="1"/>
  <c r="F84" i="23" s="1"/>
  <c r="C84" i="23" a="1"/>
  <c r="C84" i="23" s="1"/>
  <c r="E84" i="23"/>
  <c r="F71" i="26" a="1"/>
  <c r="F71" i="26" s="1"/>
  <c r="E71" i="26"/>
  <c r="E179" i="16"/>
  <c r="E127" i="16"/>
  <c r="D134" i="16"/>
  <c r="F195" i="18" a="1"/>
  <c r="F195" i="18" s="1"/>
  <c r="F180" i="18" a="1"/>
  <c r="F180" i="18" s="1"/>
  <c r="F166" i="18" a="1"/>
  <c r="F166" i="18" s="1"/>
  <c r="E190" i="18"/>
  <c r="C187" i="18" a="1"/>
  <c r="C187" i="18" s="1"/>
  <c r="C90" i="18" a="1"/>
  <c r="C90" i="18" s="1"/>
  <c r="F200" i="19" a="1"/>
  <c r="F200" i="19" s="1"/>
  <c r="E177" i="19"/>
  <c r="E137" i="19"/>
  <c r="D176" i="19"/>
  <c r="C169" i="19" a="1"/>
  <c r="C169" i="19" s="1"/>
  <c r="D165" i="19"/>
  <c r="C165" i="19" a="1"/>
  <c r="C165" i="19" s="1"/>
  <c r="D149" i="19"/>
  <c r="C149" i="19" a="1"/>
  <c r="C149" i="19" s="1"/>
  <c r="D125" i="19"/>
  <c r="E125" i="19"/>
  <c r="D101" i="19"/>
  <c r="C101" i="19" a="1"/>
  <c r="C101" i="19" s="1"/>
  <c r="D85" i="19"/>
  <c r="C85" i="19" a="1"/>
  <c r="C85" i="19" s="1"/>
  <c r="F159" i="20" a="1"/>
  <c r="F159" i="20" s="1"/>
  <c r="D201" i="21"/>
  <c r="E201" i="21"/>
  <c r="E142" i="21"/>
  <c r="F142" i="21" a="1"/>
  <c r="F142" i="21" s="1"/>
  <c r="F171" i="16" a="1"/>
  <c r="F171" i="16" s="1"/>
  <c r="F120" i="16" a="1"/>
  <c r="F120" i="16" s="1"/>
  <c r="E198" i="16"/>
  <c r="E176" i="16"/>
  <c r="E126" i="16"/>
  <c r="D112" i="16"/>
  <c r="F175" i="18" a="1"/>
  <c r="F175" i="18" s="1"/>
  <c r="F134" i="18" a="1"/>
  <c r="F134" i="18" s="1"/>
  <c r="E167" i="18"/>
  <c r="D166" i="18"/>
  <c r="C183" i="18" a="1"/>
  <c r="C183" i="18" s="1"/>
  <c r="C167" i="18" a="1"/>
  <c r="C167" i="18" s="1"/>
  <c r="F157" i="19" a="1"/>
  <c r="F157" i="19" s="1"/>
  <c r="F149" i="19" a="1"/>
  <c r="F149" i="19" s="1"/>
  <c r="F113" i="19" a="1"/>
  <c r="F113" i="19" s="1"/>
  <c r="F105" i="19" a="1"/>
  <c r="F105" i="19" s="1"/>
  <c r="E176" i="19"/>
  <c r="E157" i="19"/>
  <c r="E136" i="19"/>
  <c r="E117" i="19"/>
  <c r="D200" i="19"/>
  <c r="D189" i="19"/>
  <c r="C178" i="19" a="1"/>
  <c r="C178" i="19" s="1"/>
  <c r="C168" i="19" a="1"/>
  <c r="C168" i="19" s="1"/>
  <c r="C157" i="19" a="1"/>
  <c r="C157" i="19" s="1"/>
  <c r="C145" i="19" a="1"/>
  <c r="C145" i="19" s="1"/>
  <c r="C125" i="19" a="1"/>
  <c r="C125" i="19" s="1"/>
  <c r="C113" i="19" a="1"/>
  <c r="C113" i="19" s="1"/>
  <c r="C195" i="22" a="1"/>
  <c r="C195" i="22" s="1"/>
  <c r="C187" i="22" a="1"/>
  <c r="C187" i="22" s="1"/>
  <c r="C179" i="22" a="1"/>
  <c r="C179" i="22" s="1"/>
  <c r="F179" i="22" a="1"/>
  <c r="F179" i="22" s="1"/>
  <c r="F169" i="16" a="1"/>
  <c r="F169" i="16" s="1"/>
  <c r="F149" i="16" a="1"/>
  <c r="F149" i="16" s="1"/>
  <c r="E197" i="16"/>
  <c r="E172" i="16"/>
  <c r="E149" i="16"/>
  <c r="D191" i="16"/>
  <c r="D156" i="16"/>
  <c r="F151" i="18" a="1"/>
  <c r="F151" i="18" s="1"/>
  <c r="E187" i="18"/>
  <c r="E166" i="18"/>
  <c r="E151" i="18"/>
  <c r="D190" i="18"/>
  <c r="C180" i="18" a="1"/>
  <c r="C180" i="18" s="1"/>
  <c r="C166" i="18" a="1"/>
  <c r="C166" i="18" s="1"/>
  <c r="C151" i="18" a="1"/>
  <c r="C151" i="18" s="1"/>
  <c r="F165" i="19" a="1"/>
  <c r="F165" i="19" s="1"/>
  <c r="F129" i="19" a="1"/>
  <c r="F129" i="19" s="1"/>
  <c r="E193" i="19"/>
  <c r="E184" i="19"/>
  <c r="E145" i="19"/>
  <c r="D168" i="19"/>
  <c r="C200" i="19" a="1"/>
  <c r="C200" i="19" s="1"/>
  <c r="C189" i="19" a="1"/>
  <c r="C189" i="19" s="1"/>
  <c r="C177" i="19" a="1"/>
  <c r="C177" i="19" s="1"/>
  <c r="C144" i="19" a="1"/>
  <c r="C144" i="19" s="1"/>
  <c r="C93" i="19" a="1"/>
  <c r="C93" i="19" s="1"/>
  <c r="D126" i="21"/>
  <c r="E126" i="21"/>
  <c r="F179" i="16" a="1"/>
  <c r="F179" i="16" s="1"/>
  <c r="F163" i="16" a="1"/>
  <c r="F163" i="16" s="1"/>
  <c r="F134" i="16" a="1"/>
  <c r="F134" i="16" s="1"/>
  <c r="F65" i="16" a="1"/>
  <c r="F65" i="16" s="1"/>
  <c r="E148" i="16"/>
  <c r="E120" i="16"/>
  <c r="E65" i="16"/>
  <c r="D184" i="16"/>
  <c r="D126" i="16"/>
  <c r="F190" i="18" a="1"/>
  <c r="F190" i="18" s="1"/>
  <c r="E183" i="18"/>
  <c r="E126" i="18"/>
  <c r="D134" i="18"/>
  <c r="C179" i="18" a="1"/>
  <c r="C179" i="18" s="1"/>
  <c r="C126" i="18" a="1"/>
  <c r="C126" i="18" s="1"/>
  <c r="F197" i="19" a="1"/>
  <c r="F197" i="19" s="1"/>
  <c r="F189" i="19" a="1"/>
  <c r="F189" i="19" s="1"/>
  <c r="F181" i="19" a="1"/>
  <c r="F181" i="19" s="1"/>
  <c r="F173" i="19" a="1"/>
  <c r="F173" i="19" s="1"/>
  <c r="E192" i="19"/>
  <c r="E165" i="19"/>
  <c r="E144" i="19"/>
  <c r="E105" i="19"/>
  <c r="C81" i="19" a="1"/>
  <c r="C81" i="19" s="1"/>
  <c r="C194" i="19" a="1"/>
  <c r="C194" i="19" s="1"/>
  <c r="D194" i="19"/>
  <c r="D170" i="19"/>
  <c r="E183" i="21"/>
  <c r="D183" i="21"/>
  <c r="F183" i="21" a="1"/>
  <c r="F183" i="21" s="1"/>
  <c r="E154" i="21"/>
  <c r="F154" i="21" a="1"/>
  <c r="F154" i="21" s="1"/>
  <c r="D154" i="21"/>
  <c r="E103" i="21"/>
  <c r="D64" i="21"/>
  <c r="E64" i="21"/>
  <c r="F64" i="21" a="1"/>
  <c r="F64" i="21" s="1"/>
  <c r="C201" i="19" a="1"/>
  <c r="C201" i="19" s="1"/>
  <c r="D201" i="19"/>
  <c r="C185" i="19" a="1"/>
  <c r="C185" i="19" s="1"/>
  <c r="D185" i="19"/>
  <c r="D161" i="19"/>
  <c r="E161" i="19"/>
  <c r="D137" i="19"/>
  <c r="C137" i="19" a="1"/>
  <c r="C137" i="19" s="1"/>
  <c r="D121" i="19"/>
  <c r="C121" i="19" a="1"/>
  <c r="C121" i="19" s="1"/>
  <c r="D97" i="19"/>
  <c r="E97" i="19"/>
  <c r="D73" i="19"/>
  <c r="C73" i="19" a="1"/>
  <c r="C73" i="19" s="1"/>
  <c r="D154" i="20"/>
  <c r="E154" i="20"/>
  <c r="F154" i="20" a="1"/>
  <c r="F154" i="20" s="1"/>
  <c r="E68" i="20"/>
  <c r="F68" i="20" a="1"/>
  <c r="F68" i="20" s="1"/>
  <c r="D160" i="21"/>
  <c r="F160" i="21" a="1"/>
  <c r="F160" i="21" s="1"/>
  <c r="E160" i="21"/>
  <c r="C191" i="22" a="1"/>
  <c r="C191" i="22" s="1"/>
  <c r="C194" i="22" a="1"/>
  <c r="C194" i="22" s="1"/>
  <c r="D178" i="22"/>
  <c r="F170" i="22" a="1"/>
  <c r="F170" i="22" s="1"/>
  <c r="C162" i="22" a="1"/>
  <c r="C162" i="22" s="1"/>
  <c r="D189" i="23"/>
  <c r="E189" i="23"/>
  <c r="C189" i="23" a="1"/>
  <c r="C189" i="23" s="1"/>
  <c r="F107" i="23" a="1"/>
  <c r="F107" i="23" s="1"/>
  <c r="C107" i="23" a="1"/>
  <c r="C107" i="23" s="1"/>
  <c r="D107" i="23"/>
  <c r="E107" i="23"/>
  <c r="F76" i="23" a="1"/>
  <c r="F76" i="23" s="1"/>
  <c r="C76" i="23" a="1"/>
  <c r="C76" i="23" s="1"/>
  <c r="E76" i="23"/>
  <c r="D76" i="23"/>
  <c r="C109" i="25" a="1"/>
  <c r="C109" i="25" s="1"/>
  <c r="D109" i="25"/>
  <c r="F191" i="22" a="1"/>
  <c r="F191" i="22" s="1"/>
  <c r="D121" i="22"/>
  <c r="D105" i="22"/>
  <c r="C81" i="22" a="1"/>
  <c r="C81" i="22" s="1"/>
  <c r="E65" i="22"/>
  <c r="E98" i="23"/>
  <c r="E199" i="25"/>
  <c r="C199" i="25" a="1"/>
  <c r="C199" i="25" s="1"/>
  <c r="F199" i="25" a="1"/>
  <c r="F199" i="25" s="1"/>
  <c r="C138" i="25" a="1"/>
  <c r="C138" i="25" s="1"/>
  <c r="F191" i="20" a="1"/>
  <c r="F191" i="20" s="1"/>
  <c r="E201" i="20"/>
  <c r="F145" i="21" a="1"/>
  <c r="F145" i="21" s="1"/>
  <c r="E145" i="21"/>
  <c r="E193" i="22"/>
  <c r="E200" i="22"/>
  <c r="C200" i="22" a="1"/>
  <c r="C200" i="22" s="1"/>
  <c r="C176" i="22" a="1"/>
  <c r="C176" i="22" s="1"/>
  <c r="C119" i="23" a="1"/>
  <c r="C119" i="23" s="1"/>
  <c r="E119" i="23"/>
  <c r="C97" i="23" a="1"/>
  <c r="C97" i="23" s="1"/>
  <c r="D97" i="23"/>
  <c r="E97" i="23"/>
  <c r="D179" i="24"/>
  <c r="F179" i="24" a="1"/>
  <c r="F179" i="24" s="1"/>
  <c r="D147" i="24"/>
  <c r="C147" i="24" a="1"/>
  <c r="C147" i="24" s="1"/>
  <c r="E147" i="24"/>
  <c r="C123" i="25" a="1"/>
  <c r="C123" i="25" s="1"/>
  <c r="F123" i="25" a="1"/>
  <c r="F123" i="25" s="1"/>
  <c r="C68" i="26" a="1"/>
  <c r="C68" i="26" s="1"/>
  <c r="E68" i="26"/>
  <c r="F68" i="26" a="1"/>
  <c r="F68" i="26" s="1"/>
  <c r="D68" i="26"/>
  <c r="D178" i="24"/>
  <c r="C178" i="24" a="1"/>
  <c r="C178" i="24" s="1"/>
  <c r="F178" i="24" a="1"/>
  <c r="F178" i="24" s="1"/>
  <c r="E178" i="24"/>
  <c r="C170" i="24" a="1"/>
  <c r="C170" i="24" s="1"/>
  <c r="F170" i="24" a="1"/>
  <c r="F170" i="24" s="1"/>
  <c r="E170" i="24"/>
  <c r="D170" i="24"/>
  <c r="C162" i="24" a="1"/>
  <c r="C162" i="24" s="1"/>
  <c r="F162" i="24" a="1"/>
  <c r="F162" i="24" s="1"/>
  <c r="E162" i="24"/>
  <c r="E154" i="24"/>
  <c r="D154" i="24"/>
  <c r="C154" i="24" a="1"/>
  <c r="C154" i="24" s="1"/>
  <c r="F154" i="24" a="1"/>
  <c r="F154" i="24" s="1"/>
  <c r="D158" i="25"/>
  <c r="C158" i="25" a="1"/>
  <c r="C158" i="25" s="1"/>
  <c r="F106" i="25" a="1"/>
  <c r="F106" i="25" s="1"/>
  <c r="E106" i="25"/>
  <c r="C195" i="26" a="1"/>
  <c r="C195" i="26" s="1"/>
  <c r="D195" i="26"/>
  <c r="E195" i="26"/>
  <c r="F195" i="26" a="1"/>
  <c r="F195" i="26" s="1"/>
  <c r="F187" i="26" a="1"/>
  <c r="F187" i="26" s="1"/>
  <c r="C187" i="26" a="1"/>
  <c r="C187" i="26" s="1"/>
  <c r="D187" i="26"/>
  <c r="E187" i="26"/>
  <c r="D179" i="26"/>
  <c r="E179" i="26"/>
  <c r="F179" i="26" a="1"/>
  <c r="F179" i="26" s="1"/>
  <c r="C179" i="26" a="1"/>
  <c r="C179" i="26" s="1"/>
  <c r="D171" i="26"/>
  <c r="F171" i="26" a="1"/>
  <c r="F171" i="26" s="1"/>
  <c r="E171" i="26"/>
  <c r="D163" i="26"/>
  <c r="C163" i="26" a="1"/>
  <c r="C163" i="26" s="1"/>
  <c r="E163" i="26"/>
  <c r="F163" i="26" a="1"/>
  <c r="F163" i="26" s="1"/>
  <c r="D155" i="26"/>
  <c r="C155" i="26" a="1"/>
  <c r="C155" i="26" s="1"/>
  <c r="F155" i="26" a="1"/>
  <c r="F155" i="26" s="1"/>
  <c r="E155" i="26"/>
  <c r="D147" i="26"/>
  <c r="E147" i="26"/>
  <c r="C147" i="26" a="1"/>
  <c r="C147" i="26" s="1"/>
  <c r="F147" i="26" a="1"/>
  <c r="F147" i="26" s="1"/>
  <c r="D139" i="26"/>
  <c r="E139" i="26"/>
  <c r="F139" i="26" a="1"/>
  <c r="F139" i="26" s="1"/>
  <c r="D131" i="26"/>
  <c r="C131" i="26" a="1"/>
  <c r="C131" i="26" s="1"/>
  <c r="E131" i="26"/>
  <c r="F131" i="26" a="1"/>
  <c r="F131" i="26" s="1"/>
  <c r="D123" i="26"/>
  <c r="C123" i="26" a="1"/>
  <c r="C123" i="26" s="1"/>
  <c r="E123" i="26"/>
  <c r="D115" i="26"/>
  <c r="F115" i="26" a="1"/>
  <c r="F115" i="26" s="1"/>
  <c r="C115" i="26" a="1"/>
  <c r="C115" i="26" s="1"/>
  <c r="E115" i="26"/>
  <c r="D107" i="26"/>
  <c r="E107" i="26"/>
  <c r="C107" i="26" a="1"/>
  <c r="C107" i="26" s="1"/>
  <c r="F107" i="26" a="1"/>
  <c r="F107" i="26" s="1"/>
  <c r="D99" i="26"/>
  <c r="E99" i="26"/>
  <c r="F99" i="26" a="1"/>
  <c r="F99" i="26" s="1"/>
  <c r="D91" i="26"/>
  <c r="C91" i="26" a="1"/>
  <c r="C91" i="26" s="1"/>
  <c r="E91" i="26"/>
  <c r="F91" i="26" a="1"/>
  <c r="F91" i="26" s="1"/>
  <c r="D83" i="26"/>
  <c r="C83" i="26" a="1"/>
  <c r="C83" i="26" s="1"/>
  <c r="F83" i="26" a="1"/>
  <c r="F83" i="26" s="1"/>
  <c r="E83" i="26"/>
  <c r="D75" i="26"/>
  <c r="F75" i="26" a="1"/>
  <c r="F75" i="26" s="1"/>
  <c r="C75" i="26" a="1"/>
  <c r="C75" i="26" s="1"/>
  <c r="C146" i="19" a="1"/>
  <c r="C146" i="19" s="1"/>
  <c r="C128" i="19" a="1"/>
  <c r="C128" i="19" s="1"/>
  <c r="C119" i="19" a="1"/>
  <c r="C119" i="19" s="1"/>
  <c r="F184" i="20" a="1"/>
  <c r="F184" i="20" s="1"/>
  <c r="F128" i="20" a="1"/>
  <c r="F128" i="20" s="1"/>
  <c r="F79" i="20" a="1"/>
  <c r="F79" i="20" s="1"/>
  <c r="E195" i="20"/>
  <c r="E173" i="20"/>
  <c r="D188" i="20"/>
  <c r="F113" i="21" a="1"/>
  <c r="F113" i="21" s="1"/>
  <c r="E193" i="21"/>
  <c r="E141" i="21"/>
  <c r="E119" i="21"/>
  <c r="D197" i="21"/>
  <c r="F200" i="22" a="1"/>
  <c r="F200" i="22" s="1"/>
  <c r="F185" i="22" a="1"/>
  <c r="F185" i="22" s="1"/>
  <c r="F172" i="22" a="1"/>
  <c r="F172" i="22" s="1"/>
  <c r="E185" i="22"/>
  <c r="E161" i="22"/>
  <c r="E145" i="22"/>
  <c r="E129" i="22"/>
  <c r="D201" i="22"/>
  <c r="D176" i="22"/>
  <c r="D153" i="22"/>
  <c r="D81" i="22"/>
  <c r="C161" i="22" a="1"/>
  <c r="C161" i="22" s="1"/>
  <c r="D110" i="23"/>
  <c r="F110" i="23" a="1"/>
  <c r="F110" i="23" s="1"/>
  <c r="C200" i="24" a="1"/>
  <c r="C200" i="24" s="1"/>
  <c r="D200" i="24"/>
  <c r="E200" i="24"/>
  <c r="F200" i="24" a="1"/>
  <c r="F200" i="24" s="1"/>
  <c r="F192" i="24" a="1"/>
  <c r="F192" i="24" s="1"/>
  <c r="C192" i="24" a="1"/>
  <c r="C192" i="24" s="1"/>
  <c r="D192" i="24"/>
  <c r="D184" i="24"/>
  <c r="E184" i="24"/>
  <c r="F184" i="24" a="1"/>
  <c r="F184" i="24" s="1"/>
  <c r="F189" i="25" a="1"/>
  <c r="F189" i="25" s="1"/>
  <c r="C189" i="25" a="1"/>
  <c r="C189" i="25" s="1"/>
  <c r="F173" i="25" a="1"/>
  <c r="F173" i="25" s="1"/>
  <c r="E173" i="25"/>
  <c r="D173" i="25"/>
  <c r="F136" i="25" a="1"/>
  <c r="F136" i="25" s="1"/>
  <c r="D136" i="25"/>
  <c r="C136" i="25" a="1"/>
  <c r="C136" i="25" s="1"/>
  <c r="E113" i="25"/>
  <c r="C113" i="25" a="1"/>
  <c r="C113" i="25" s="1"/>
  <c r="D113" i="25"/>
  <c r="F201" i="20" a="1"/>
  <c r="F201" i="20" s="1"/>
  <c r="F180" i="20" a="1"/>
  <c r="F180" i="20" s="1"/>
  <c r="F163" i="20" a="1"/>
  <c r="F163" i="20" s="1"/>
  <c r="E191" i="20"/>
  <c r="E172" i="20"/>
  <c r="D180" i="20"/>
  <c r="D148" i="20"/>
  <c r="F181" i="21" a="1"/>
  <c r="F181" i="21" s="1"/>
  <c r="F141" i="21" a="1"/>
  <c r="F141" i="21" s="1"/>
  <c r="E189" i="21"/>
  <c r="D189" i="21"/>
  <c r="D145" i="21"/>
  <c r="D119" i="21"/>
  <c r="F199" i="22" a="1"/>
  <c r="F199" i="22" s="1"/>
  <c r="F169" i="22" a="1"/>
  <c r="F169" i="22" s="1"/>
  <c r="E184" i="22"/>
  <c r="E160" i="22"/>
  <c r="D200" i="22"/>
  <c r="D152" i="22"/>
  <c r="D129" i="22"/>
  <c r="C180" i="22" a="1"/>
  <c r="C180" i="22" s="1"/>
  <c r="C160" i="22" a="1"/>
  <c r="C160" i="22" s="1"/>
  <c r="C145" i="22" a="1"/>
  <c r="C145" i="22" s="1"/>
  <c r="F189" i="23" a="1"/>
  <c r="F189" i="23" s="1"/>
  <c r="E116" i="23"/>
  <c r="D116" i="23"/>
  <c r="F116" i="23" a="1"/>
  <c r="F116" i="23" s="1"/>
  <c r="E112" i="25"/>
  <c r="C112" i="25" a="1"/>
  <c r="C112" i="25" s="1"/>
  <c r="D112" i="25"/>
  <c r="F112" i="25" a="1"/>
  <c r="F112" i="25" s="1"/>
  <c r="C139" i="26" a="1"/>
  <c r="C139" i="26" s="1"/>
  <c r="E189" i="20"/>
  <c r="F193" i="21" a="1"/>
  <c r="F193" i="21" s="1"/>
  <c r="F178" i="21" a="1"/>
  <c r="F178" i="21" s="1"/>
  <c r="E181" i="21"/>
  <c r="F194" i="22" a="1"/>
  <c r="F194" i="22" s="1"/>
  <c r="D194" i="22"/>
  <c r="C178" i="22" a="1"/>
  <c r="C178" i="22" s="1"/>
  <c r="F119" i="23" a="1"/>
  <c r="F119" i="23" s="1"/>
  <c r="D183" i="23"/>
  <c r="C130" i="23" a="1"/>
  <c r="C130" i="23" s="1"/>
  <c r="D130" i="23"/>
  <c r="F179" i="25" a="1"/>
  <c r="F179" i="25" s="1"/>
  <c r="D155" i="25"/>
  <c r="F155" i="25" a="1"/>
  <c r="F155" i="25" s="1"/>
  <c r="C155" i="25" a="1"/>
  <c r="C155" i="25" s="1"/>
  <c r="E155" i="25"/>
  <c r="D127" i="25"/>
  <c r="C127" i="25" a="1"/>
  <c r="C127" i="25" s="1"/>
  <c r="E127" i="25"/>
  <c r="F127" i="25" a="1"/>
  <c r="F127" i="25" s="1"/>
  <c r="D96" i="25"/>
  <c r="F96" i="25" a="1"/>
  <c r="F96" i="25" s="1"/>
  <c r="E75" i="26"/>
  <c r="E197" i="26"/>
  <c r="C189" i="26" a="1"/>
  <c r="C189" i="26" s="1"/>
  <c r="F185" i="23" a="1"/>
  <c r="F185" i="23" s="1"/>
  <c r="F162" i="23" a="1"/>
  <c r="F162" i="23" s="1"/>
  <c r="C185" i="23" a="1"/>
  <c r="C185" i="23" s="1"/>
  <c r="C180" i="24" a="1"/>
  <c r="C180" i="24" s="1"/>
  <c r="C195" i="25" a="1"/>
  <c r="C195" i="25" s="1"/>
  <c r="C188" i="26" a="1"/>
  <c r="C188" i="26" s="1"/>
  <c r="C144" i="22" a="1"/>
  <c r="C144" i="22" s="1"/>
  <c r="F181" i="23" a="1"/>
  <c r="F181" i="23" s="1"/>
  <c r="F161" i="23" a="1"/>
  <c r="F161" i="23" s="1"/>
  <c r="E185" i="23"/>
  <c r="C145" i="23" a="1"/>
  <c r="C145" i="23" s="1"/>
  <c r="F185" i="24" a="1"/>
  <c r="F185" i="24" s="1"/>
  <c r="F177" i="24" a="1"/>
  <c r="F177" i="24" s="1"/>
  <c r="F165" i="24" a="1"/>
  <c r="F165" i="24" s="1"/>
  <c r="E185" i="24"/>
  <c r="E176" i="24"/>
  <c r="E161" i="24"/>
  <c r="D142" i="24"/>
  <c r="C165" i="24" a="1"/>
  <c r="C165" i="24" s="1"/>
  <c r="C149" i="24" a="1"/>
  <c r="C149" i="24" s="1"/>
  <c r="F182" i="25" a="1"/>
  <c r="F182" i="25" s="1"/>
  <c r="E178" i="25"/>
  <c r="D197" i="26"/>
  <c r="F195" i="23" a="1"/>
  <c r="F195" i="23" s="1"/>
  <c r="D162" i="23"/>
  <c r="D180" i="24"/>
  <c r="C173" i="24" a="1"/>
  <c r="C173" i="24" s="1"/>
  <c r="E195" i="25"/>
  <c r="D67" i="26"/>
  <c r="F67" i="26" a="1"/>
  <c r="F67" i="26" s="1"/>
  <c r="E67" i="26"/>
  <c r="C67" i="26" a="1"/>
  <c r="C67" i="26" s="1"/>
  <c r="C70" i="26" a="1"/>
  <c r="C70" i="26" s="1"/>
  <c r="D70" i="26"/>
  <c r="F70" i="26" a="1"/>
  <c r="F70" i="26" s="1"/>
  <c r="E70" i="26"/>
  <c r="E63" i="26"/>
  <c r="C63" i="26" a="1"/>
  <c r="C63" i="26" s="1"/>
  <c r="F63" i="26" a="1"/>
  <c r="F63" i="26" s="1"/>
  <c r="D63" i="26"/>
  <c r="E62" i="26"/>
  <c r="C62" i="26" a="1"/>
  <c r="C62" i="26" s="1"/>
  <c r="F62" i="26" a="1"/>
  <c r="F62" i="26" s="1"/>
  <c r="D62" i="26"/>
  <c r="D87" i="26"/>
  <c r="C151" i="26" a="1"/>
  <c r="C151" i="26" s="1"/>
  <c r="C47" i="26" a="1"/>
  <c r="C47" i="26" s="1"/>
  <c r="E150" i="26"/>
  <c r="E86" i="26"/>
  <c r="D110" i="26"/>
  <c r="D86" i="26"/>
  <c r="C158" i="26" a="1"/>
  <c r="C158" i="26" s="1"/>
  <c r="C143" i="26" a="1"/>
  <c r="C143" i="26" s="1"/>
  <c r="F111" i="26" a="1"/>
  <c r="F111" i="26" s="1"/>
  <c r="F95" i="26" a="1"/>
  <c r="F95" i="26" s="1"/>
  <c r="F79" i="26" a="1"/>
  <c r="F79" i="26" s="1"/>
  <c r="E158" i="26"/>
  <c r="E94" i="26"/>
  <c r="C150" i="26" a="1"/>
  <c r="C150" i="26" s="1"/>
  <c r="C135" i="26" a="1"/>
  <c r="C135" i="26" s="1"/>
  <c r="E166" i="26"/>
  <c r="E102" i="26"/>
  <c r="D199" i="26"/>
  <c r="D191" i="26"/>
  <c r="D183" i="26"/>
  <c r="D151" i="26"/>
  <c r="D119" i="26"/>
  <c r="D94" i="26"/>
  <c r="D71" i="26"/>
  <c r="C191" i="26" a="1"/>
  <c r="C191" i="26" s="1"/>
  <c r="C142" i="26" a="1"/>
  <c r="C142" i="26" s="1"/>
  <c r="C127" i="26" a="1"/>
  <c r="C127" i="26" s="1"/>
  <c r="C71" i="26" a="1"/>
  <c r="C71" i="26" s="1"/>
  <c r="F199" i="26" a="1"/>
  <c r="F199" i="26" s="1"/>
  <c r="F191" i="26" a="1"/>
  <c r="F191" i="26" s="1"/>
  <c r="F183" i="26" a="1"/>
  <c r="F183" i="26" s="1"/>
  <c r="F175" i="26" a="1"/>
  <c r="F175" i="26" s="1"/>
  <c r="F167" i="26" a="1"/>
  <c r="F167" i="26" s="1"/>
  <c r="F159" i="26" a="1"/>
  <c r="F159" i="26" s="1"/>
  <c r="F151" i="26" a="1"/>
  <c r="F151" i="26" s="1"/>
  <c r="F143" i="26" a="1"/>
  <c r="F143" i="26" s="1"/>
  <c r="F135" i="26" a="1"/>
  <c r="F135" i="26" s="1"/>
  <c r="F110" i="26" a="1"/>
  <c r="F110" i="26" s="1"/>
  <c r="F94" i="26" a="1"/>
  <c r="F94" i="26" s="1"/>
  <c r="F78" i="26" a="1"/>
  <c r="F78" i="26" s="1"/>
  <c r="E174" i="26"/>
  <c r="E66" i="26"/>
  <c r="D198" i="26"/>
  <c r="D190" i="26"/>
  <c r="D182" i="26"/>
  <c r="D166" i="26"/>
  <c r="D150" i="26"/>
  <c r="D134" i="26"/>
  <c r="D118" i="26"/>
  <c r="C199" i="26" a="1"/>
  <c r="C199" i="26" s="1"/>
  <c r="C183" i="26" a="1"/>
  <c r="C183" i="26" s="1"/>
  <c r="C134" i="26" a="1"/>
  <c r="C134" i="26" s="1"/>
  <c r="C119" i="26" a="1"/>
  <c r="C119" i="26" s="1"/>
  <c r="C78" i="26" a="1"/>
  <c r="C78" i="26" s="1"/>
  <c r="C66" i="26" a="1"/>
  <c r="C66" i="26" s="1"/>
  <c r="F127" i="26" a="1"/>
  <c r="F127" i="26" s="1"/>
  <c r="E182" i="26"/>
  <c r="E118" i="26"/>
  <c r="C190" i="26" a="1"/>
  <c r="C190" i="26" s="1"/>
  <c r="C175" i="26" a="1"/>
  <c r="C175" i="26" s="1"/>
  <c r="C126" i="26" a="1"/>
  <c r="C126" i="26" s="1"/>
  <c r="F198" i="26" a="1"/>
  <c r="F198" i="26" s="1"/>
  <c r="F190" i="26" a="1"/>
  <c r="F190" i="26" s="1"/>
  <c r="F182" i="26" a="1"/>
  <c r="F182" i="26" s="1"/>
  <c r="F119" i="26" a="1"/>
  <c r="F119" i="26" s="1"/>
  <c r="F103" i="26" a="1"/>
  <c r="F103" i="26" s="1"/>
  <c r="F87" i="26" a="1"/>
  <c r="F87" i="26" s="1"/>
  <c r="F66" i="26" a="1"/>
  <c r="F66" i="26" s="1"/>
  <c r="C167" i="26" a="1"/>
  <c r="C167" i="26" s="1"/>
  <c r="C111" i="26" a="1"/>
  <c r="C111" i="26" s="1"/>
  <c r="D160" i="26"/>
  <c r="D128" i="26"/>
  <c r="C192" i="26" a="1"/>
  <c r="C192" i="26" s="1"/>
  <c r="C176" i="26" a="1"/>
  <c r="C176" i="26" s="1"/>
  <c r="C160" i="26" a="1"/>
  <c r="C160" i="26" s="1"/>
  <c r="C144" i="26" a="1"/>
  <c r="C144" i="26" s="1"/>
  <c r="D180" i="26"/>
  <c r="D159" i="26"/>
  <c r="D148" i="26"/>
  <c r="D127" i="26"/>
  <c r="D95" i="26"/>
  <c r="E175" i="26"/>
  <c r="E167" i="26"/>
  <c r="E143" i="26"/>
  <c r="E135" i="26"/>
  <c r="E111" i="26"/>
  <c r="E103" i="26"/>
  <c r="E95" i="26"/>
  <c r="E87" i="26"/>
  <c r="E79" i="26"/>
  <c r="D156" i="26"/>
  <c r="D124" i="26"/>
  <c r="D103" i="26"/>
  <c r="C79" i="26" a="1"/>
  <c r="C79" i="26" s="1"/>
  <c r="F200" i="26" a="1"/>
  <c r="F200" i="26" s="1"/>
  <c r="F184" i="26" a="1"/>
  <c r="F184" i="26" s="1"/>
  <c r="F176" i="26" a="1"/>
  <c r="F176" i="26" s="1"/>
  <c r="F168" i="26" a="1"/>
  <c r="F168" i="26" s="1"/>
  <c r="F164" i="26" a="1"/>
  <c r="F164" i="26" s="1"/>
  <c r="F152" i="26" a="1"/>
  <c r="F152" i="26" s="1"/>
  <c r="F144" i="26" a="1"/>
  <c r="F144" i="26" s="1"/>
  <c r="F136" i="26" a="1"/>
  <c r="F136" i="26" s="1"/>
  <c r="F132" i="26" a="1"/>
  <c r="F132" i="26" s="1"/>
  <c r="D132" i="25"/>
  <c r="E132" i="25"/>
  <c r="F132" i="25" a="1"/>
  <c r="F132" i="25" s="1"/>
  <c r="C132" i="25" a="1"/>
  <c r="C132" i="25" s="1"/>
  <c r="D192" i="25"/>
  <c r="E105" i="25"/>
  <c r="C92" i="25" a="1"/>
  <c r="C92" i="25" s="1"/>
  <c r="F92" i="25" a="1"/>
  <c r="F92" i="25" s="1"/>
  <c r="F79" i="25" a="1"/>
  <c r="F79" i="25" s="1"/>
  <c r="D72" i="25"/>
  <c r="F72" i="25" a="1"/>
  <c r="F72" i="25" s="1"/>
  <c r="C72" i="25" a="1"/>
  <c r="C72" i="25" s="1"/>
  <c r="E72" i="25"/>
  <c r="E197" i="25"/>
  <c r="D184" i="25"/>
  <c r="C177" i="25" a="1"/>
  <c r="C177" i="25" s="1"/>
  <c r="D177" i="25"/>
  <c r="E177" i="25"/>
  <c r="F177" i="25" a="1"/>
  <c r="F177" i="25" s="1"/>
  <c r="D64" i="25"/>
  <c r="E73" i="25"/>
  <c r="D73" i="25"/>
  <c r="D183" i="25"/>
  <c r="F183" i="25" a="1"/>
  <c r="F183" i="25" s="1"/>
  <c r="E169" i="25"/>
  <c r="D169" i="25"/>
  <c r="D129" i="25"/>
  <c r="C84" i="25" a="1"/>
  <c r="C84" i="25" s="1"/>
  <c r="F84" i="25" a="1"/>
  <c r="F84" i="25" s="1"/>
  <c r="D84" i="25"/>
  <c r="E84" i="25"/>
  <c r="D63" i="25"/>
  <c r="C63" i="25" a="1"/>
  <c r="C63" i="25" s="1"/>
  <c r="E63" i="25"/>
  <c r="F63" i="25" a="1"/>
  <c r="F63" i="25" s="1"/>
  <c r="E165" i="25"/>
  <c r="D165" i="25"/>
  <c r="C148" i="25" a="1"/>
  <c r="C148" i="25" s="1"/>
  <c r="D148" i="25"/>
  <c r="F148" i="25" a="1"/>
  <c r="F148" i="25" s="1"/>
  <c r="C83" i="25" a="1"/>
  <c r="C83" i="25" s="1"/>
  <c r="F83" i="25" a="1"/>
  <c r="F83" i="25" s="1"/>
  <c r="E83" i="25"/>
  <c r="D83" i="25"/>
  <c r="E164" i="25"/>
  <c r="F164" i="25" a="1"/>
  <c r="F164" i="25" s="1"/>
  <c r="D164" i="25"/>
  <c r="C164" i="25" a="1"/>
  <c r="C164" i="25" s="1"/>
  <c r="C141" i="25" a="1"/>
  <c r="C141" i="25" s="1"/>
  <c r="E141" i="25"/>
  <c r="F141" i="25" a="1"/>
  <c r="F141" i="25" s="1"/>
  <c r="D141" i="25"/>
  <c r="F68" i="25" a="1"/>
  <c r="F68" i="25" s="1"/>
  <c r="C68" i="25" a="1"/>
  <c r="C68" i="25" s="1"/>
  <c r="E68" i="25"/>
  <c r="D68" i="25"/>
  <c r="F119" i="25" a="1"/>
  <c r="F119" i="25" s="1"/>
  <c r="D160" i="25"/>
  <c r="F160" i="25" a="1"/>
  <c r="F160" i="25" s="1"/>
  <c r="E101" i="25"/>
  <c r="D101" i="25"/>
  <c r="E200" i="25"/>
  <c r="C200" i="25" a="1"/>
  <c r="C200" i="25" s="1"/>
  <c r="D200" i="25"/>
  <c r="F200" i="25" a="1"/>
  <c r="F200" i="25" s="1"/>
  <c r="D193" i="25"/>
  <c r="C187" i="25" a="1"/>
  <c r="C187" i="25" s="1"/>
  <c r="E187" i="25"/>
  <c r="D187" i="25"/>
  <c r="F187" i="25" a="1"/>
  <c r="F187" i="25" s="1"/>
  <c r="D159" i="25"/>
  <c r="E159" i="25"/>
  <c r="F159" i="25" a="1"/>
  <c r="F159" i="25" s="1"/>
  <c r="C159" i="25" a="1"/>
  <c r="C159" i="25" s="1"/>
  <c r="C100" i="25" a="1"/>
  <c r="C100" i="25" s="1"/>
  <c r="D100" i="25"/>
  <c r="E100" i="25"/>
  <c r="F100" i="25" a="1"/>
  <c r="F100" i="25" s="1"/>
  <c r="F110" i="25" a="1"/>
  <c r="F110" i="25" s="1"/>
  <c r="E186" i="25"/>
  <c r="E145" i="25"/>
  <c r="E110" i="25"/>
  <c r="E99" i="25"/>
  <c r="D201" i="25"/>
  <c r="D168" i="25"/>
  <c r="C168" i="25" a="1"/>
  <c r="C168" i="25" s="1"/>
  <c r="C145" i="25" a="1"/>
  <c r="C145" i="25" s="1"/>
  <c r="E146" i="25"/>
  <c r="D123" i="25"/>
  <c r="F198" i="25" a="1"/>
  <c r="F198" i="25" s="1"/>
  <c r="F168" i="25" a="1"/>
  <c r="F168" i="25" s="1"/>
  <c r="F158" i="25" a="1"/>
  <c r="F158" i="25" s="1"/>
  <c r="F99" i="25" a="1"/>
  <c r="F99" i="25" s="1"/>
  <c r="E158" i="25"/>
  <c r="E109" i="25"/>
  <c r="D82" i="25"/>
  <c r="C77" i="25" a="1"/>
  <c r="C77" i="25" s="1"/>
  <c r="F109" i="25" a="1"/>
  <c r="F109" i="25" s="1"/>
  <c r="F87" i="25" a="1"/>
  <c r="F87" i="25" s="1"/>
  <c r="E198" i="25"/>
  <c r="E168" i="25"/>
  <c r="E123" i="25"/>
  <c r="E82" i="25"/>
  <c r="D198" i="25"/>
  <c r="D65" i="25"/>
  <c r="C191" i="25" a="1"/>
  <c r="C191" i="25" s="1"/>
  <c r="C181" i="25" a="1"/>
  <c r="C181" i="25" s="1"/>
  <c r="C99" i="25" a="1"/>
  <c r="C99" i="25" s="1"/>
  <c r="C71" i="25" a="1"/>
  <c r="C71" i="25" s="1"/>
  <c r="F196" i="25" a="1"/>
  <c r="F196" i="25" s="1"/>
  <c r="F186" i="25" a="1"/>
  <c r="F186" i="25" s="1"/>
  <c r="F146" i="25" a="1"/>
  <c r="F146" i="25" s="1"/>
  <c r="F140" i="25" a="1"/>
  <c r="F140" i="25" s="1"/>
  <c r="F128" i="25" a="1"/>
  <c r="F128" i="25" s="1"/>
  <c r="F71" i="25" a="1"/>
  <c r="F71" i="25" s="1"/>
  <c r="E196" i="25"/>
  <c r="E181" i="25"/>
  <c r="E94" i="25"/>
  <c r="D77" i="25"/>
  <c r="C190" i="25" a="1"/>
  <c r="C190" i="25" s="1"/>
  <c r="C163" i="25" a="1"/>
  <c r="C163" i="25" s="1"/>
  <c r="E104" i="25"/>
  <c r="D191" i="25"/>
  <c r="D163" i="25"/>
  <c r="D146" i="25"/>
  <c r="C117" i="25" a="1"/>
  <c r="C117" i="25" s="1"/>
  <c r="F195" i="25" a="1"/>
  <c r="F195" i="25" s="1"/>
  <c r="F145" i="25" a="1"/>
  <c r="F145" i="25" s="1"/>
  <c r="E65" i="25"/>
  <c r="D145" i="25"/>
  <c r="D110" i="25"/>
  <c r="D175" i="25"/>
  <c r="E175" i="25"/>
  <c r="C175" i="25" a="1"/>
  <c r="C175" i="25" s="1"/>
  <c r="F175" i="25" a="1"/>
  <c r="F175" i="25" s="1"/>
  <c r="D152" i="25"/>
  <c r="E152" i="25"/>
  <c r="C152" i="25" a="1"/>
  <c r="C152" i="25" s="1"/>
  <c r="F152" i="25" a="1"/>
  <c r="F152" i="25" s="1"/>
  <c r="D88" i="25"/>
  <c r="E88" i="25"/>
  <c r="C88" i="25" a="1"/>
  <c r="C88" i="25" s="1"/>
  <c r="F88" i="25" a="1"/>
  <c r="F88" i="25" s="1"/>
  <c r="D180" i="25"/>
  <c r="C180" i="25" a="1"/>
  <c r="C180" i="25" s="1"/>
  <c r="F180" i="25" a="1"/>
  <c r="F180" i="25" s="1"/>
  <c r="E180" i="25"/>
  <c r="D116" i="25"/>
  <c r="C116" i="25" a="1"/>
  <c r="C116" i="25" s="1"/>
  <c r="F116" i="25" a="1"/>
  <c r="F116" i="25" s="1"/>
  <c r="E116" i="25"/>
  <c r="F93" i="25" a="1"/>
  <c r="F93" i="25" s="1"/>
  <c r="C93" i="25" a="1"/>
  <c r="C93" i="25" s="1"/>
  <c r="E93" i="25"/>
  <c r="D93" i="25"/>
  <c r="F157" i="25" a="1"/>
  <c r="F157" i="25" s="1"/>
  <c r="C157" i="25" a="1"/>
  <c r="C157" i="25" s="1"/>
  <c r="E157" i="25"/>
  <c r="D157" i="25"/>
  <c r="C139" i="25" a="1"/>
  <c r="C139" i="25" s="1"/>
  <c r="E139" i="25"/>
  <c r="F139" i="25" a="1"/>
  <c r="F139" i="25" s="1"/>
  <c r="D139" i="25"/>
  <c r="D133" i="25"/>
  <c r="C133" i="25" a="1"/>
  <c r="C133" i="25" s="1"/>
  <c r="F133" i="25" a="1"/>
  <c r="F133" i="25" s="1"/>
  <c r="E133" i="25"/>
  <c r="D115" i="25"/>
  <c r="C115" i="25" a="1"/>
  <c r="C115" i="25" s="1"/>
  <c r="F115" i="25" a="1"/>
  <c r="F115" i="25" s="1"/>
  <c r="E115" i="25"/>
  <c r="C156" i="25" a="1"/>
  <c r="C156" i="25" s="1"/>
  <c r="D156" i="25"/>
  <c r="F156" i="25" a="1"/>
  <c r="F156" i="25" s="1"/>
  <c r="E156" i="25"/>
  <c r="D97" i="25"/>
  <c r="F97" i="25" a="1"/>
  <c r="F97" i="25" s="1"/>
  <c r="C97" i="25" a="1"/>
  <c r="C97" i="25" s="1"/>
  <c r="E97" i="25"/>
  <c r="C75" i="25" a="1"/>
  <c r="C75" i="25" s="1"/>
  <c r="F75" i="25" a="1"/>
  <c r="F75" i="25" s="1"/>
  <c r="E75" i="25"/>
  <c r="D75" i="25"/>
  <c r="E120" i="25"/>
  <c r="C120" i="25" a="1"/>
  <c r="C120" i="25" s="1"/>
  <c r="F120" i="25" a="1"/>
  <c r="F120" i="25" s="1"/>
  <c r="D120" i="25"/>
  <c r="D171" i="25"/>
  <c r="C171" i="25" a="1"/>
  <c r="C171" i="25" s="1"/>
  <c r="E171" i="25"/>
  <c r="F171" i="25" a="1"/>
  <c r="F171" i="25" s="1"/>
  <c r="C188" i="25" a="1"/>
  <c r="C188" i="25" s="1"/>
  <c r="D188" i="25"/>
  <c r="E188" i="25"/>
  <c r="F188" i="25" a="1"/>
  <c r="F188" i="25" s="1"/>
  <c r="D125" i="25"/>
  <c r="F125" i="25" a="1"/>
  <c r="F125" i="25" s="1"/>
  <c r="C125" i="25" a="1"/>
  <c r="C125" i="25" s="1"/>
  <c r="E125" i="25"/>
  <c r="C147" i="25" a="1"/>
  <c r="C147" i="25" s="1"/>
  <c r="E147" i="25"/>
  <c r="D147" i="25"/>
  <c r="F147" i="25" a="1"/>
  <c r="F147" i="25" s="1"/>
  <c r="D124" i="25"/>
  <c r="C124" i="25" a="1"/>
  <c r="C124" i="25" s="1"/>
  <c r="E124" i="25"/>
  <c r="F124" i="25" a="1"/>
  <c r="F124" i="25" s="1"/>
  <c r="D111" i="25"/>
  <c r="E111" i="25"/>
  <c r="C111" i="25" a="1"/>
  <c r="C111" i="25" s="1"/>
  <c r="F111" i="25" a="1"/>
  <c r="F111" i="25" s="1"/>
  <c r="D143" i="25"/>
  <c r="E143" i="25"/>
  <c r="C143" i="25" a="1"/>
  <c r="C143" i="25" s="1"/>
  <c r="D107" i="25"/>
  <c r="C107" i="25" a="1"/>
  <c r="C107" i="25" s="1"/>
  <c r="F192" i="25" a="1"/>
  <c r="F192" i="25" s="1"/>
  <c r="E194" i="25"/>
  <c r="E85" i="25"/>
  <c r="E66" i="25"/>
  <c r="D197" i="25"/>
  <c r="D176" i="25"/>
  <c r="D85" i="25"/>
  <c r="C172" i="25" a="1"/>
  <c r="C172" i="25" s="1"/>
  <c r="C66" i="25" a="1"/>
  <c r="C66" i="25" s="1"/>
  <c r="F193" i="25" a="1"/>
  <c r="F193" i="25" s="1"/>
  <c r="C193" i="25" a="1"/>
  <c r="C193" i="25" s="1"/>
  <c r="D153" i="25"/>
  <c r="F153" i="25" a="1"/>
  <c r="F153" i="25" s="1"/>
  <c r="C137" i="25" a="1"/>
  <c r="C137" i="25" s="1"/>
  <c r="F137" i="25" a="1"/>
  <c r="F137" i="25" s="1"/>
  <c r="F117" i="25" a="1"/>
  <c r="F117" i="25" s="1"/>
  <c r="D117" i="25"/>
  <c r="C101" i="25" a="1"/>
  <c r="C101" i="25" s="1"/>
  <c r="F101" i="25" a="1"/>
  <c r="F101" i="25" s="1"/>
  <c r="C96" i="25" a="1"/>
  <c r="C96" i="25" s="1"/>
  <c r="E96" i="25"/>
  <c r="D71" i="25"/>
  <c r="E71" i="25"/>
  <c r="F65" i="25" a="1"/>
  <c r="F65" i="25" s="1"/>
  <c r="C65" i="25" a="1"/>
  <c r="C65" i="25" s="1"/>
  <c r="E184" i="25"/>
  <c r="C184" i="25" a="1"/>
  <c r="C184" i="25" s="1"/>
  <c r="D179" i="25"/>
  <c r="C179" i="25" a="1"/>
  <c r="C179" i="25" s="1"/>
  <c r="D87" i="25"/>
  <c r="C87" i="25" a="1"/>
  <c r="C87" i="25" s="1"/>
  <c r="E87" i="25"/>
  <c r="F174" i="25" a="1"/>
  <c r="F174" i="25" s="1"/>
  <c r="F143" i="25" a="1"/>
  <c r="F143" i="25" s="1"/>
  <c r="E193" i="25"/>
  <c r="E172" i="25"/>
  <c r="D194" i="25"/>
  <c r="D174" i="25"/>
  <c r="D138" i="25"/>
  <c r="C194" i="25" a="1"/>
  <c r="C194" i="25" s="1"/>
  <c r="C183" i="25" a="1"/>
  <c r="C183" i="25" s="1"/>
  <c r="E183" i="25"/>
  <c r="D142" i="25"/>
  <c r="C142" i="25" a="1"/>
  <c r="C142" i="25" s="1"/>
  <c r="D106" i="25"/>
  <c r="C106" i="25" a="1"/>
  <c r="C106" i="25" s="1"/>
  <c r="D70" i="25"/>
  <c r="C70" i="25" a="1"/>
  <c r="C70" i="25" s="1"/>
  <c r="D69" i="25"/>
  <c r="C69" i="25" a="1"/>
  <c r="C69" i="25" s="1"/>
  <c r="F69" i="25" a="1"/>
  <c r="F69" i="25" s="1"/>
  <c r="F138" i="25" a="1"/>
  <c r="F138" i="25" s="1"/>
  <c r="E140" i="25"/>
  <c r="E131" i="25"/>
  <c r="E92" i="25"/>
  <c r="D172" i="25"/>
  <c r="D151" i="25"/>
  <c r="C151" i="25" a="1"/>
  <c r="C151" i="25" s="1"/>
  <c r="E151" i="25"/>
  <c r="D79" i="25"/>
  <c r="E79" i="25"/>
  <c r="C79" i="25" a="1"/>
  <c r="C79" i="25" s="1"/>
  <c r="D167" i="25"/>
  <c r="E167" i="25"/>
  <c r="D161" i="25"/>
  <c r="F161" i="25" a="1"/>
  <c r="F161" i="25" s="1"/>
  <c r="C161" i="25" a="1"/>
  <c r="C161" i="25" s="1"/>
  <c r="C105" i="25" a="1"/>
  <c r="C105" i="25" s="1"/>
  <c r="F105" i="25" a="1"/>
  <c r="F105" i="25" s="1"/>
  <c r="C64" i="25" a="1"/>
  <c r="C64" i="25" s="1"/>
  <c r="E64" i="25"/>
  <c r="F107" i="25" a="1"/>
  <c r="F107" i="25" s="1"/>
  <c r="F102" i="25" a="1"/>
  <c r="F102" i="25" s="1"/>
  <c r="F66" i="25" a="1"/>
  <c r="F66" i="25" s="1"/>
  <c r="E189" i="25"/>
  <c r="E179" i="25"/>
  <c r="E121" i="25"/>
  <c r="D121" i="25"/>
  <c r="D105" i="25"/>
  <c r="D92" i="25"/>
  <c r="C80" i="25" a="1"/>
  <c r="C80" i="25" s="1"/>
  <c r="C201" i="25" a="1"/>
  <c r="C201" i="25" s="1"/>
  <c r="F201" i="25" a="1"/>
  <c r="F201" i="25" s="1"/>
  <c r="C165" i="25" a="1"/>
  <c r="C165" i="25" s="1"/>
  <c r="F165" i="25" a="1"/>
  <c r="F165" i="25" s="1"/>
  <c r="C160" i="25" a="1"/>
  <c r="C160" i="25" s="1"/>
  <c r="E160" i="25"/>
  <c r="D135" i="25"/>
  <c r="E135" i="25"/>
  <c r="F129" i="25" a="1"/>
  <c r="F129" i="25" s="1"/>
  <c r="C129" i="25" a="1"/>
  <c r="C129" i="25" s="1"/>
  <c r="D89" i="25"/>
  <c r="F89" i="25" a="1"/>
  <c r="F89" i="25" s="1"/>
  <c r="C73" i="25" a="1"/>
  <c r="C73" i="25" s="1"/>
  <c r="F73" i="25" a="1"/>
  <c r="F73" i="25" s="1"/>
  <c r="C192" i="25" a="1"/>
  <c r="C192" i="25" s="1"/>
  <c r="E192" i="25"/>
  <c r="F176" i="25" a="1"/>
  <c r="F176" i="25" s="1"/>
  <c r="E148" i="25"/>
  <c r="E138" i="25"/>
  <c r="E129" i="25"/>
  <c r="E69" i="25"/>
  <c r="D181" i="25"/>
  <c r="D131" i="25"/>
  <c r="C176" i="25" a="1"/>
  <c r="C176" i="25" s="1"/>
  <c r="C167" i="25" a="1"/>
  <c r="C167" i="25" s="1"/>
  <c r="C131" i="25" a="1"/>
  <c r="C131" i="25" s="1"/>
  <c r="D170" i="25"/>
  <c r="C170" i="25" a="1"/>
  <c r="C170" i="25" s="1"/>
  <c r="D134" i="25"/>
  <c r="C134" i="25" a="1"/>
  <c r="C134" i="25" s="1"/>
  <c r="D119" i="25"/>
  <c r="C119" i="25" a="1"/>
  <c r="C119" i="25" s="1"/>
  <c r="E119" i="25"/>
  <c r="D78" i="25"/>
  <c r="C78" i="25" a="1"/>
  <c r="C78" i="25" s="1"/>
  <c r="C197" i="25" a="1"/>
  <c r="C197" i="25" s="1"/>
  <c r="F197" i="25" a="1"/>
  <c r="F197" i="25" s="1"/>
  <c r="D80" i="25"/>
  <c r="E80" i="25"/>
  <c r="F184" i="25" a="1"/>
  <c r="F184" i="25" s="1"/>
  <c r="F167" i="25" a="1"/>
  <c r="F167" i="25" s="1"/>
  <c r="F64" i="25" a="1"/>
  <c r="F64" i="25" s="1"/>
  <c r="E107" i="25"/>
  <c r="D199" i="25"/>
  <c r="D189" i="25"/>
  <c r="D102" i="25"/>
  <c r="C121" i="25" a="1"/>
  <c r="C121" i="25" s="1"/>
  <c r="C85" i="25" a="1"/>
  <c r="C85" i="25" s="1"/>
  <c r="C169" i="25" a="1"/>
  <c r="C169" i="25" s="1"/>
  <c r="F169" i="25" a="1"/>
  <c r="F169" i="25" s="1"/>
  <c r="D144" i="25"/>
  <c r="E144" i="25"/>
  <c r="C128" i="25" a="1"/>
  <c r="C128" i="25" s="1"/>
  <c r="E128" i="25"/>
  <c r="D103" i="25"/>
  <c r="E103" i="25"/>
  <c r="D155" i="24"/>
  <c r="F155" i="24" a="1"/>
  <c r="F155" i="24" s="1"/>
  <c r="E155" i="24"/>
  <c r="C155" i="24" a="1"/>
  <c r="C155" i="24" s="1"/>
  <c r="D123" i="24"/>
  <c r="F123" i="24" a="1"/>
  <c r="F123" i="24" s="1"/>
  <c r="E123" i="24"/>
  <c r="C123" i="24" a="1"/>
  <c r="C123" i="24" s="1"/>
  <c r="D115" i="24"/>
  <c r="E115" i="24"/>
  <c r="C115" i="24" a="1"/>
  <c r="C115" i="24" s="1"/>
  <c r="F115" i="24" a="1"/>
  <c r="F115" i="24" s="1"/>
  <c r="D91" i="24"/>
  <c r="C91" i="24" a="1"/>
  <c r="C91" i="24" s="1"/>
  <c r="E91" i="24"/>
  <c r="F91" i="24" a="1"/>
  <c r="F91" i="24" s="1"/>
  <c r="D83" i="24"/>
  <c r="C83" i="24" a="1"/>
  <c r="C83" i="24" s="1"/>
  <c r="F83" i="24" a="1"/>
  <c r="F83" i="24" s="1"/>
  <c r="E83" i="24"/>
  <c r="F151" i="24" a="1"/>
  <c r="F151" i="24" s="1"/>
  <c r="E151" i="24"/>
  <c r="C151" i="24" a="1"/>
  <c r="C151" i="24" s="1"/>
  <c r="D151" i="24"/>
  <c r="D119" i="24"/>
  <c r="F119" i="24" a="1"/>
  <c r="F119" i="24" s="1"/>
  <c r="C119" i="24" a="1"/>
  <c r="C119" i="24" s="1"/>
  <c r="E119" i="24"/>
  <c r="D87" i="24"/>
  <c r="F87" i="24" a="1"/>
  <c r="F87" i="24" s="1"/>
  <c r="E87" i="24"/>
  <c r="C87" i="24" a="1"/>
  <c r="C87" i="24" s="1"/>
  <c r="E187" i="24"/>
  <c r="F187" i="24" a="1"/>
  <c r="F187" i="24" s="1"/>
  <c r="C187" i="24" a="1"/>
  <c r="C187" i="24" s="1"/>
  <c r="D187" i="24"/>
  <c r="F196" i="24" a="1"/>
  <c r="F196" i="24" s="1"/>
  <c r="F186" i="24" a="1"/>
  <c r="F186" i="24" s="1"/>
  <c r="F150" i="24" a="1"/>
  <c r="F150" i="24" s="1"/>
  <c r="E188" i="24"/>
  <c r="E156" i="24"/>
  <c r="D201" i="24"/>
  <c r="D188" i="24"/>
  <c r="C188" i="24" a="1"/>
  <c r="C188" i="24" s="1"/>
  <c r="C179" i="24" a="1"/>
  <c r="C179" i="24" s="1"/>
  <c r="C98" i="24" a="1"/>
  <c r="C98" i="24" s="1"/>
  <c r="D56" i="24"/>
  <c r="F156" i="24" a="1"/>
  <c r="F156" i="24" s="1"/>
  <c r="E98" i="24"/>
  <c r="D150" i="24"/>
  <c r="D98" i="24"/>
  <c r="C201" i="24" a="1"/>
  <c r="C201" i="24" s="1"/>
  <c r="C69" i="24" a="1"/>
  <c r="C69" i="24" s="1"/>
  <c r="F193" i="24" a="1"/>
  <c r="F193" i="24" s="1"/>
  <c r="F120" i="24" a="1"/>
  <c r="F120" i="24" s="1"/>
  <c r="F114" i="24" a="1"/>
  <c r="F114" i="24" s="1"/>
  <c r="E164" i="24"/>
  <c r="E69" i="24"/>
  <c r="D186" i="24"/>
  <c r="D84" i="24"/>
  <c r="C186" i="24" a="1"/>
  <c r="C186" i="24" s="1"/>
  <c r="C106" i="24" a="1"/>
  <c r="C106" i="24" s="1"/>
  <c r="F164" i="24" a="1"/>
  <c r="F164" i="24" s="1"/>
  <c r="F84" i="24" a="1"/>
  <c r="F84" i="24" s="1"/>
  <c r="E196" i="24"/>
  <c r="E173" i="24"/>
  <c r="E106" i="24"/>
  <c r="D196" i="24"/>
  <c r="C152" i="24" a="1"/>
  <c r="C152" i="24" s="1"/>
  <c r="C77" i="24" a="1"/>
  <c r="C77" i="24" s="1"/>
  <c r="F201" i="24" a="1"/>
  <c r="F201" i="24" s="1"/>
  <c r="F106" i="24" a="1"/>
  <c r="F106" i="24" s="1"/>
  <c r="F77" i="24" a="1"/>
  <c r="F77" i="24" s="1"/>
  <c r="E193" i="24"/>
  <c r="E172" i="24"/>
  <c r="E77" i="24"/>
  <c r="D120" i="24"/>
  <c r="C114" i="24" a="1"/>
  <c r="C114" i="24" s="1"/>
  <c r="F172" i="24" a="1"/>
  <c r="F172" i="24" s="1"/>
  <c r="D193" i="24"/>
  <c r="D182" i="24"/>
  <c r="C193" i="24" a="1"/>
  <c r="C193" i="24" s="1"/>
  <c r="C172" i="24" a="1"/>
  <c r="C172" i="24" s="1"/>
  <c r="C150" i="24" a="1"/>
  <c r="C150" i="24" s="1"/>
  <c r="C84" i="24" a="1"/>
  <c r="C84" i="24" s="1"/>
  <c r="C61" i="24" a="1"/>
  <c r="C61" i="24" s="1"/>
  <c r="F69" i="24" a="1"/>
  <c r="F69" i="24" s="1"/>
  <c r="F143" i="24" a="1"/>
  <c r="F143" i="24" s="1"/>
  <c r="D143" i="24"/>
  <c r="E143" i="24"/>
  <c r="C143" i="24" a="1"/>
  <c r="C143" i="24" s="1"/>
  <c r="D135" i="24"/>
  <c r="F135" i="24" a="1"/>
  <c r="F135" i="24" s="1"/>
  <c r="C135" i="24" a="1"/>
  <c r="C135" i="24" s="1"/>
  <c r="E135" i="24"/>
  <c r="D127" i="24"/>
  <c r="C127" i="24" a="1"/>
  <c r="C127" i="24" s="1"/>
  <c r="F127" i="24" a="1"/>
  <c r="F127" i="24" s="1"/>
  <c r="E127" i="24"/>
  <c r="D171" i="24"/>
  <c r="F171" i="24" a="1"/>
  <c r="F171" i="24" s="1"/>
  <c r="C171" i="24" a="1"/>
  <c r="C171" i="24" s="1"/>
  <c r="E171" i="24"/>
  <c r="D163" i="24"/>
  <c r="F163" i="24" a="1"/>
  <c r="F163" i="24" s="1"/>
  <c r="C163" i="24" a="1"/>
  <c r="C163" i="24" s="1"/>
  <c r="E163" i="24"/>
  <c r="F199" i="24" a="1"/>
  <c r="F199" i="24" s="1"/>
  <c r="C199" i="24" a="1"/>
  <c r="C199" i="24" s="1"/>
  <c r="E199" i="24"/>
  <c r="D199" i="24"/>
  <c r="C191" i="24" a="1"/>
  <c r="C191" i="24" s="1"/>
  <c r="F191" i="24" a="1"/>
  <c r="F191" i="24" s="1"/>
  <c r="E191" i="24"/>
  <c r="D191" i="24"/>
  <c r="D75" i="24"/>
  <c r="F75" i="24" a="1"/>
  <c r="F75" i="24" s="1"/>
  <c r="C75" i="24" a="1"/>
  <c r="C75" i="24" s="1"/>
  <c r="E75" i="24"/>
  <c r="D67" i="24"/>
  <c r="F67" i="24" a="1"/>
  <c r="F67" i="24" s="1"/>
  <c r="C67" i="24" a="1"/>
  <c r="C67" i="24" s="1"/>
  <c r="E67" i="24"/>
  <c r="D111" i="24"/>
  <c r="F111" i="24" a="1"/>
  <c r="F111" i="24" s="1"/>
  <c r="E111" i="24"/>
  <c r="C111" i="24" a="1"/>
  <c r="C111" i="24" s="1"/>
  <c r="D103" i="24"/>
  <c r="F103" i="24" a="1"/>
  <c r="F103" i="24" s="1"/>
  <c r="C103" i="24" a="1"/>
  <c r="C103" i="24" s="1"/>
  <c r="E103" i="24"/>
  <c r="D95" i="24"/>
  <c r="C95" i="24" a="1"/>
  <c r="C95" i="24" s="1"/>
  <c r="F95" i="24" a="1"/>
  <c r="F95" i="24" s="1"/>
  <c r="E95" i="24"/>
  <c r="D139" i="24"/>
  <c r="F139" i="24" a="1"/>
  <c r="F139" i="24" s="1"/>
  <c r="C139" i="24" a="1"/>
  <c r="C139" i="24" s="1"/>
  <c r="E139" i="24"/>
  <c r="D131" i="24"/>
  <c r="F131" i="24" a="1"/>
  <c r="F131" i="24" s="1"/>
  <c r="C131" i="24" a="1"/>
  <c r="C131" i="24" s="1"/>
  <c r="E131" i="24"/>
  <c r="F175" i="24" a="1"/>
  <c r="F175" i="24" s="1"/>
  <c r="D175" i="24"/>
  <c r="E175" i="24"/>
  <c r="C175" i="24" a="1"/>
  <c r="C175" i="24" s="1"/>
  <c r="F167" i="24" a="1"/>
  <c r="F167" i="24" s="1"/>
  <c r="C167" i="24" a="1"/>
  <c r="C167" i="24" s="1"/>
  <c r="D167" i="24"/>
  <c r="E167" i="24"/>
  <c r="C159" i="24" a="1"/>
  <c r="C159" i="24" s="1"/>
  <c r="F159" i="24" a="1"/>
  <c r="F159" i="24" s="1"/>
  <c r="E159" i="24"/>
  <c r="D159" i="24"/>
  <c r="F195" i="24" a="1"/>
  <c r="F195" i="24" s="1"/>
  <c r="D195" i="24"/>
  <c r="C195" i="24" a="1"/>
  <c r="C195" i="24" s="1"/>
  <c r="E195" i="24"/>
  <c r="D79" i="24"/>
  <c r="F79" i="24" a="1"/>
  <c r="F79" i="24" s="1"/>
  <c r="E79" i="24"/>
  <c r="C79" i="24" a="1"/>
  <c r="C79" i="24" s="1"/>
  <c r="D71" i="24"/>
  <c r="F71" i="24" a="1"/>
  <c r="F71" i="24" s="1"/>
  <c r="C71" i="24" a="1"/>
  <c r="C71" i="24" s="1"/>
  <c r="E71" i="24"/>
  <c r="D63" i="24"/>
  <c r="C63" i="24" a="1"/>
  <c r="C63" i="24" s="1"/>
  <c r="F63" i="24" a="1"/>
  <c r="F63" i="24" s="1"/>
  <c r="E63" i="24"/>
  <c r="D107" i="24"/>
  <c r="F107" i="24" a="1"/>
  <c r="F107" i="24" s="1"/>
  <c r="C107" i="24" a="1"/>
  <c r="C107" i="24" s="1"/>
  <c r="E107" i="24"/>
  <c r="D99" i="24"/>
  <c r="F99" i="24" a="1"/>
  <c r="F99" i="24" s="1"/>
  <c r="C99" i="24" a="1"/>
  <c r="C99" i="24" s="1"/>
  <c r="E99" i="24"/>
  <c r="E179" i="24"/>
  <c r="D183" i="24"/>
  <c r="C190" i="24" a="1"/>
  <c r="C190" i="24" s="1"/>
  <c r="C148" i="23" a="1"/>
  <c r="C148" i="23" s="1"/>
  <c r="E148" i="23"/>
  <c r="F148" i="23" a="1"/>
  <c r="F148" i="23" s="1"/>
  <c r="D148" i="23"/>
  <c r="F192" i="23" a="1"/>
  <c r="F192" i="23" s="1"/>
  <c r="E192" i="23"/>
  <c r="D192" i="23"/>
  <c r="C192" i="23" a="1"/>
  <c r="C192" i="23" s="1"/>
  <c r="F140" i="23" a="1"/>
  <c r="F140" i="23" s="1"/>
  <c r="D140" i="23"/>
  <c r="E140" i="23"/>
  <c r="C140" i="23" a="1"/>
  <c r="C140" i="23" s="1"/>
  <c r="E99" i="23"/>
  <c r="F99" i="23" a="1"/>
  <c r="F99" i="23" s="1"/>
  <c r="D99" i="23"/>
  <c r="C99" i="23" a="1"/>
  <c r="C99" i="23" s="1"/>
  <c r="D139" i="23"/>
  <c r="E139" i="23"/>
  <c r="C139" i="23" a="1"/>
  <c r="C139" i="23" s="1"/>
  <c r="F139" i="23" a="1"/>
  <c r="F139" i="23" s="1"/>
  <c r="C67" i="23" a="1"/>
  <c r="C67" i="23" s="1"/>
  <c r="F67" i="23" a="1"/>
  <c r="F67" i="23" s="1"/>
  <c r="D67" i="23"/>
  <c r="E67" i="23"/>
  <c r="D160" i="23"/>
  <c r="E160" i="23"/>
  <c r="C160" i="23" a="1"/>
  <c r="C160" i="23" s="1"/>
  <c r="F160" i="23" a="1"/>
  <c r="F160" i="23" s="1"/>
  <c r="C90" i="23" a="1"/>
  <c r="C90" i="23" s="1"/>
  <c r="D90" i="23"/>
  <c r="F90" i="23" a="1"/>
  <c r="F90" i="23" s="1"/>
  <c r="E90" i="23"/>
  <c r="C64" i="23" a="1"/>
  <c r="C64" i="23" s="1"/>
  <c r="D64" i="23"/>
  <c r="E64" i="23"/>
  <c r="F64" i="23" a="1"/>
  <c r="F64" i="23" s="1"/>
  <c r="E171" i="23"/>
  <c r="D171" i="23"/>
  <c r="C171" i="23" a="1"/>
  <c r="C171" i="23" s="1"/>
  <c r="F171" i="23" a="1"/>
  <c r="F171" i="23" s="1"/>
  <c r="E151" i="23"/>
  <c r="F151" i="23" a="1"/>
  <c r="F151" i="23" s="1"/>
  <c r="C151" i="23" a="1"/>
  <c r="C151" i="23" s="1"/>
  <c r="D151" i="23"/>
  <c r="C180" i="23" a="1"/>
  <c r="C180" i="23" s="1"/>
  <c r="F180" i="23" a="1"/>
  <c r="F180" i="23" s="1"/>
  <c r="E180" i="23"/>
  <c r="D180" i="23"/>
  <c r="F197" i="23" a="1"/>
  <c r="F197" i="23" s="1"/>
  <c r="F183" i="23" a="1"/>
  <c r="F183" i="23" s="1"/>
  <c r="F98" i="23" a="1"/>
  <c r="F98" i="23" s="1"/>
  <c r="F78" i="23" a="1"/>
  <c r="F78" i="23" s="1"/>
  <c r="E110" i="23"/>
  <c r="E78" i="23"/>
  <c r="C157" i="23" a="1"/>
  <c r="C157" i="23" s="1"/>
  <c r="C85" i="23" a="1"/>
  <c r="C85" i="23" s="1"/>
  <c r="F157" i="23" a="1"/>
  <c r="F157" i="23" s="1"/>
  <c r="F143" i="23" a="1"/>
  <c r="F143" i="23" s="1"/>
  <c r="E183" i="23"/>
  <c r="D105" i="23"/>
  <c r="F117" i="23" a="1"/>
  <c r="F117" i="23" s="1"/>
  <c r="F85" i="23" a="1"/>
  <c r="F85" i="23" s="1"/>
  <c r="E91" i="23"/>
  <c r="D78" i="23"/>
  <c r="C110" i="23" a="1"/>
  <c r="C110" i="23" s="1"/>
  <c r="C98" i="23" a="1"/>
  <c r="C98" i="23" s="1"/>
  <c r="C73" i="23" a="1"/>
  <c r="C73" i="23" s="1"/>
  <c r="F193" i="23" a="1"/>
  <c r="F193" i="23" s="1"/>
  <c r="F130" i="23" a="1"/>
  <c r="F130" i="23" s="1"/>
  <c r="E177" i="23"/>
  <c r="E157" i="23"/>
  <c r="D197" i="23"/>
  <c r="D98" i="23"/>
  <c r="F191" i="23" a="1"/>
  <c r="F191" i="23" s="1"/>
  <c r="F177" i="23" a="1"/>
  <c r="F177" i="23" s="1"/>
  <c r="F105" i="23" a="1"/>
  <c r="F105" i="23" s="1"/>
  <c r="F91" i="23" a="1"/>
  <c r="F91" i="23" s="1"/>
  <c r="E105" i="23"/>
  <c r="E73" i="23"/>
  <c r="C197" i="23" a="1"/>
  <c r="C197" i="23" s="1"/>
  <c r="C183" i="23" a="1"/>
  <c r="C183" i="23" s="1"/>
  <c r="E32" i="23"/>
  <c r="E193" i="23"/>
  <c r="E117" i="23"/>
  <c r="E85" i="23"/>
  <c r="D91" i="23"/>
  <c r="D73" i="23"/>
  <c r="C117" i="23" a="1"/>
  <c r="C117" i="23" s="1"/>
  <c r="C105" i="23" a="1"/>
  <c r="C105" i="23" s="1"/>
  <c r="E191" i="23"/>
  <c r="D191" i="23"/>
  <c r="C191" i="23" a="1"/>
  <c r="C191" i="23" s="1"/>
  <c r="D163" i="23"/>
  <c r="E163" i="23"/>
  <c r="C163" i="23" a="1"/>
  <c r="C163" i="23" s="1"/>
  <c r="F150" i="23" a="1"/>
  <c r="F150" i="23" s="1"/>
  <c r="C150" i="23" a="1"/>
  <c r="C150" i="23" s="1"/>
  <c r="D150" i="23"/>
  <c r="E150" i="23"/>
  <c r="E143" i="23"/>
  <c r="D143" i="23"/>
  <c r="C143" i="23" a="1"/>
  <c r="C143" i="23" s="1"/>
  <c r="C138" i="23" a="1"/>
  <c r="C138" i="23" s="1"/>
  <c r="E138" i="23"/>
  <c r="F138" i="23" a="1"/>
  <c r="F138" i="23" s="1"/>
  <c r="D138" i="23"/>
  <c r="D124" i="23"/>
  <c r="C124" i="23" a="1"/>
  <c r="C124" i="23" s="1"/>
  <c r="E124" i="23"/>
  <c r="F124" i="23" a="1"/>
  <c r="F124" i="23" s="1"/>
  <c r="C196" i="23" a="1"/>
  <c r="C196" i="23" s="1"/>
  <c r="D196" i="23"/>
  <c r="E196" i="23"/>
  <c r="F196" i="23" a="1"/>
  <c r="F196" i="23" s="1"/>
  <c r="D190" i="23"/>
  <c r="F190" i="23" a="1"/>
  <c r="F190" i="23" s="1"/>
  <c r="C190" i="23" a="1"/>
  <c r="C190" i="23" s="1"/>
  <c r="E190" i="23"/>
  <c r="E176" i="23"/>
  <c r="C176" i="23" a="1"/>
  <c r="C176" i="23" s="1"/>
  <c r="D176" i="23"/>
  <c r="F176" i="23" a="1"/>
  <c r="F176" i="23" s="1"/>
  <c r="D170" i="23"/>
  <c r="C170" i="23" a="1"/>
  <c r="C170" i="23" s="1"/>
  <c r="E170" i="23"/>
  <c r="F170" i="23" a="1"/>
  <c r="F170" i="23" s="1"/>
  <c r="C156" i="23" a="1"/>
  <c r="C156" i="23" s="1"/>
  <c r="D156" i="23"/>
  <c r="E156" i="23"/>
  <c r="F156" i="23" a="1"/>
  <c r="F156" i="23" s="1"/>
  <c r="C123" i="23" a="1"/>
  <c r="C123" i="23" s="1"/>
  <c r="D123" i="23"/>
  <c r="E123" i="23"/>
  <c r="F123" i="23" a="1"/>
  <c r="F123" i="23" s="1"/>
  <c r="E104" i="23"/>
  <c r="C104" i="23" a="1"/>
  <c r="C104" i="23" s="1"/>
  <c r="D104" i="23"/>
  <c r="F104" i="23" a="1"/>
  <c r="F104" i="23" s="1"/>
  <c r="E72" i="23"/>
  <c r="D72" i="23"/>
  <c r="C72" i="23" a="1"/>
  <c r="C72" i="23" s="1"/>
  <c r="F72" i="23" a="1"/>
  <c r="F72" i="23" s="1"/>
  <c r="D195" i="23"/>
  <c r="E195" i="23"/>
  <c r="C195" i="23" a="1"/>
  <c r="C195" i="23" s="1"/>
  <c r="D182" i="23"/>
  <c r="F182" i="23" a="1"/>
  <c r="F182" i="23" s="1"/>
  <c r="C182" i="23" a="1"/>
  <c r="C182" i="23" s="1"/>
  <c r="E182" i="23"/>
  <c r="E175" i="23"/>
  <c r="C175" i="23" a="1"/>
  <c r="C175" i="23" s="1"/>
  <c r="D175" i="23"/>
  <c r="C155" i="23" a="1"/>
  <c r="C155" i="23" s="1"/>
  <c r="D155" i="23"/>
  <c r="E155" i="23"/>
  <c r="E136" i="23"/>
  <c r="D136" i="23"/>
  <c r="C136" i="23" a="1"/>
  <c r="C136" i="23" s="1"/>
  <c r="F136" i="23" a="1"/>
  <c r="F136" i="23" s="1"/>
  <c r="E122" i="23"/>
  <c r="F122" i="23" a="1"/>
  <c r="F122" i="23" s="1"/>
  <c r="C122" i="23" a="1"/>
  <c r="C122" i="23" s="1"/>
  <c r="D122" i="23"/>
  <c r="E103" i="23"/>
  <c r="C103" i="23" a="1"/>
  <c r="C103" i="23" s="1"/>
  <c r="F103" i="23" a="1"/>
  <c r="F103" i="23" s="1"/>
  <c r="D103" i="23"/>
  <c r="E71" i="23"/>
  <c r="D71" i="23"/>
  <c r="C71" i="23" a="1"/>
  <c r="C71" i="23" s="1"/>
  <c r="F71" i="23" a="1"/>
  <c r="F71" i="23" s="1"/>
  <c r="D188" i="23"/>
  <c r="C188" i="23" a="1"/>
  <c r="C188" i="23" s="1"/>
  <c r="E188" i="23"/>
  <c r="F188" i="23" a="1"/>
  <c r="F188" i="23" s="1"/>
  <c r="E168" i="23"/>
  <c r="C168" i="23" a="1"/>
  <c r="C168" i="23" s="1"/>
  <c r="D168" i="23"/>
  <c r="F168" i="23" a="1"/>
  <c r="F168" i="23" s="1"/>
  <c r="D154" i="23"/>
  <c r="E154" i="23"/>
  <c r="F154" i="23" a="1"/>
  <c r="F154" i="23" s="1"/>
  <c r="C154" i="23" a="1"/>
  <c r="C154" i="23" s="1"/>
  <c r="E135" i="23"/>
  <c r="D135" i="23"/>
  <c r="C135" i="23" a="1"/>
  <c r="C135" i="23" s="1"/>
  <c r="F135" i="23" a="1"/>
  <c r="F135" i="23" s="1"/>
  <c r="D115" i="23"/>
  <c r="C115" i="23" a="1"/>
  <c r="C115" i="23" s="1"/>
  <c r="E115" i="23"/>
  <c r="F115" i="23" a="1"/>
  <c r="F115" i="23" s="1"/>
  <c r="C102" i="23" a="1"/>
  <c r="C102" i="23" s="1"/>
  <c r="F102" i="23" a="1"/>
  <c r="F102" i="23" s="1"/>
  <c r="D102" i="23"/>
  <c r="E102" i="23"/>
  <c r="D96" i="23"/>
  <c r="C96" i="23" a="1"/>
  <c r="C96" i="23" s="1"/>
  <c r="E96" i="23"/>
  <c r="F96" i="23" a="1"/>
  <c r="F96" i="23" s="1"/>
  <c r="C83" i="23" a="1"/>
  <c r="C83" i="23" s="1"/>
  <c r="E83" i="23"/>
  <c r="D83" i="23"/>
  <c r="F83" i="23" a="1"/>
  <c r="F83" i="23" s="1"/>
  <c r="D70" i="23"/>
  <c r="C70" i="23" a="1"/>
  <c r="C70" i="23" s="1"/>
  <c r="F70" i="23" a="1"/>
  <c r="F70" i="23" s="1"/>
  <c r="E70" i="23"/>
  <c r="C187" i="23" a="1"/>
  <c r="C187" i="23" s="1"/>
  <c r="D187" i="23"/>
  <c r="E187" i="23"/>
  <c r="E167" i="23"/>
  <c r="C167" i="23" a="1"/>
  <c r="C167" i="23" s="1"/>
  <c r="D167" i="23"/>
  <c r="C147" i="23" a="1"/>
  <c r="C147" i="23" s="1"/>
  <c r="E147" i="23"/>
  <c r="D147" i="23"/>
  <c r="D134" i="23"/>
  <c r="C134" i="23" a="1"/>
  <c r="C134" i="23" s="1"/>
  <c r="F134" i="23" a="1"/>
  <c r="F134" i="23" s="1"/>
  <c r="E134" i="23"/>
  <c r="E120" i="23"/>
  <c r="C120" i="23" a="1"/>
  <c r="C120" i="23" s="1"/>
  <c r="D120" i="23"/>
  <c r="F120" i="23" a="1"/>
  <c r="F120" i="23" s="1"/>
  <c r="C114" i="23" a="1"/>
  <c r="C114" i="23" s="1"/>
  <c r="D114" i="23"/>
  <c r="E114" i="23"/>
  <c r="F114" i="23" a="1"/>
  <c r="F114" i="23" s="1"/>
  <c r="E95" i="23"/>
  <c r="F95" i="23" a="1"/>
  <c r="F95" i="23" s="1"/>
  <c r="C95" i="23" a="1"/>
  <c r="C95" i="23" s="1"/>
  <c r="D95" i="23"/>
  <c r="C82" i="23" a="1"/>
  <c r="C82" i="23" s="1"/>
  <c r="E82" i="23"/>
  <c r="F82" i="23" a="1"/>
  <c r="F82" i="23" s="1"/>
  <c r="D82" i="23"/>
  <c r="E200" i="23"/>
  <c r="D200" i="23"/>
  <c r="C200" i="23" a="1"/>
  <c r="C200" i="23" s="1"/>
  <c r="F200" i="23" a="1"/>
  <c r="F200" i="23" s="1"/>
  <c r="E186" i="23"/>
  <c r="F186" i="23" a="1"/>
  <c r="F186" i="23" s="1"/>
  <c r="C186" i="23" a="1"/>
  <c r="C186" i="23" s="1"/>
  <c r="D186" i="23"/>
  <c r="C166" i="23" a="1"/>
  <c r="C166" i="23" s="1"/>
  <c r="F166" i="23" a="1"/>
  <c r="F166" i="23" s="1"/>
  <c r="D166" i="23"/>
  <c r="E166" i="23"/>
  <c r="D152" i="23"/>
  <c r="E152" i="23"/>
  <c r="C152" i="23" a="1"/>
  <c r="C152" i="23" s="1"/>
  <c r="F152" i="23" a="1"/>
  <c r="F152" i="23" s="1"/>
  <c r="C146" i="23" a="1"/>
  <c r="C146" i="23" s="1"/>
  <c r="E146" i="23"/>
  <c r="F146" i="23" a="1"/>
  <c r="F146" i="23" s="1"/>
  <c r="D146" i="23"/>
  <c r="E127" i="23"/>
  <c r="D127" i="23"/>
  <c r="F127" i="23" a="1"/>
  <c r="F127" i="23" s="1"/>
  <c r="C127" i="23" a="1"/>
  <c r="C127" i="23" s="1"/>
  <c r="C100" i="23" a="1"/>
  <c r="C100" i="23" s="1"/>
  <c r="D100" i="23"/>
  <c r="E100" i="23"/>
  <c r="F100" i="23" a="1"/>
  <c r="F100" i="23" s="1"/>
  <c r="F94" i="23" a="1"/>
  <c r="F94" i="23" s="1"/>
  <c r="C94" i="23" a="1"/>
  <c r="C94" i="23" s="1"/>
  <c r="D94" i="23"/>
  <c r="E94" i="23"/>
  <c r="D88" i="23"/>
  <c r="E88" i="23"/>
  <c r="C88" i="23" a="1"/>
  <c r="C88" i="23" s="1"/>
  <c r="F88" i="23" a="1"/>
  <c r="F88" i="23" s="1"/>
  <c r="E199" i="23"/>
  <c r="D199" i="23"/>
  <c r="C199" i="23" a="1"/>
  <c r="C199" i="23" s="1"/>
  <c r="D179" i="23"/>
  <c r="C179" i="23" a="1"/>
  <c r="C179" i="23" s="1"/>
  <c r="E179" i="23"/>
  <c r="D172" i="23"/>
  <c r="E172" i="23"/>
  <c r="C172" i="23" a="1"/>
  <c r="C172" i="23" s="1"/>
  <c r="F172" i="23" a="1"/>
  <c r="F172" i="23" s="1"/>
  <c r="E159" i="23"/>
  <c r="C159" i="23" a="1"/>
  <c r="C159" i="23" s="1"/>
  <c r="D159" i="23"/>
  <c r="C132" i="23" a="1"/>
  <c r="C132" i="23" s="1"/>
  <c r="D132" i="23"/>
  <c r="E132" i="23"/>
  <c r="F132" i="23" a="1"/>
  <c r="F132" i="23" s="1"/>
  <c r="D126" i="23"/>
  <c r="F126" i="23" a="1"/>
  <c r="F126" i="23" s="1"/>
  <c r="C126" i="23" a="1"/>
  <c r="C126" i="23" s="1"/>
  <c r="E126" i="23"/>
  <c r="E112" i="23"/>
  <c r="C112" i="23" a="1"/>
  <c r="C112" i="23" s="1"/>
  <c r="D112" i="23"/>
  <c r="F112" i="23" a="1"/>
  <c r="F112" i="23" s="1"/>
  <c r="D87" i="23"/>
  <c r="E87" i="23"/>
  <c r="C87" i="23" a="1"/>
  <c r="C87" i="23" s="1"/>
  <c r="F87" i="23" a="1"/>
  <c r="F87" i="23" s="1"/>
  <c r="E80" i="23"/>
  <c r="D80" i="23"/>
  <c r="C80" i="23" a="1"/>
  <c r="C80" i="23" s="1"/>
  <c r="F80" i="23" a="1"/>
  <c r="F80" i="23" s="1"/>
  <c r="E63" i="23"/>
  <c r="D63" i="23"/>
  <c r="F63" i="23" a="1"/>
  <c r="F63" i="23" s="1"/>
  <c r="C63" i="23" a="1"/>
  <c r="C63" i="23" s="1"/>
  <c r="C198" i="23" a="1"/>
  <c r="C198" i="23" s="1"/>
  <c r="D198" i="23"/>
  <c r="E198" i="23"/>
  <c r="E184" i="23"/>
  <c r="C184" i="23" a="1"/>
  <c r="C184" i="23" s="1"/>
  <c r="D184" i="23"/>
  <c r="F184" i="23" a="1"/>
  <c r="F184" i="23" s="1"/>
  <c r="C178" i="23" a="1"/>
  <c r="C178" i="23" s="1"/>
  <c r="D178" i="23"/>
  <c r="E178" i="23"/>
  <c r="F178" i="23" a="1"/>
  <c r="F178" i="23" s="1"/>
  <c r="C164" i="23" a="1"/>
  <c r="C164" i="23" s="1"/>
  <c r="D164" i="23"/>
  <c r="E164" i="23"/>
  <c r="F164" i="23" a="1"/>
  <c r="F164" i="23" s="1"/>
  <c r="F158" i="23" a="1"/>
  <c r="F158" i="23" s="1"/>
  <c r="C158" i="23" a="1"/>
  <c r="C158" i="23" s="1"/>
  <c r="D158" i="23"/>
  <c r="E158" i="23"/>
  <c r="E144" i="23"/>
  <c r="D144" i="23"/>
  <c r="C144" i="23" a="1"/>
  <c r="C144" i="23" s="1"/>
  <c r="F144" i="23" a="1"/>
  <c r="F144" i="23" s="1"/>
  <c r="E131" i="23"/>
  <c r="F131" i="23" a="1"/>
  <c r="F131" i="23" s="1"/>
  <c r="C131" i="23" a="1"/>
  <c r="C131" i="23" s="1"/>
  <c r="D131" i="23"/>
  <c r="D118" i="23"/>
  <c r="F118" i="23" a="1"/>
  <c r="F118" i="23" s="1"/>
  <c r="C118" i="23" a="1"/>
  <c r="C118" i="23" s="1"/>
  <c r="E118" i="23"/>
  <c r="E111" i="23"/>
  <c r="C111" i="23" a="1"/>
  <c r="C111" i="23" s="1"/>
  <c r="D111" i="23"/>
  <c r="F111" i="23" a="1"/>
  <c r="F111" i="23" s="1"/>
  <c r="D106" i="23"/>
  <c r="C106" i="23" a="1"/>
  <c r="C106" i="23" s="1"/>
  <c r="E106" i="23"/>
  <c r="F106" i="23" a="1"/>
  <c r="F106" i="23" s="1"/>
  <c r="C92" i="23" a="1"/>
  <c r="C92" i="23" s="1"/>
  <c r="D92" i="23"/>
  <c r="E92" i="23"/>
  <c r="F92" i="23" a="1"/>
  <c r="F92" i="23" s="1"/>
  <c r="F86" i="23" a="1"/>
  <c r="F86" i="23" s="1"/>
  <c r="C86" i="23" a="1"/>
  <c r="C86" i="23" s="1"/>
  <c r="D86" i="23"/>
  <c r="E86" i="23"/>
  <c r="E79" i="23"/>
  <c r="D79" i="23"/>
  <c r="C79" i="23" a="1"/>
  <c r="C79" i="23" s="1"/>
  <c r="F79" i="23" a="1"/>
  <c r="F79" i="23" s="1"/>
  <c r="C74" i="23" a="1"/>
  <c r="C74" i="23" s="1"/>
  <c r="E74" i="23"/>
  <c r="F74" i="23" a="1"/>
  <c r="F74" i="23" s="1"/>
  <c r="D74" i="23"/>
  <c r="D62" i="23"/>
  <c r="F62" i="23" a="1"/>
  <c r="F62" i="23" s="1"/>
  <c r="C62" i="23" a="1"/>
  <c r="C62" i="23" s="1"/>
  <c r="E62" i="23"/>
  <c r="D177" i="23"/>
  <c r="E181" i="23"/>
  <c r="C181" i="23" a="1"/>
  <c r="C181" i="23" s="1"/>
  <c r="C56" i="22" a="1"/>
  <c r="C56" i="22" s="1"/>
  <c r="F132" i="22" a="1"/>
  <c r="F132" i="22" s="1"/>
  <c r="E85" i="22"/>
  <c r="C188" i="22" a="1"/>
  <c r="C188" i="22" s="1"/>
  <c r="C165" i="22" a="1"/>
  <c r="C165" i="22" s="1"/>
  <c r="F141" i="22" a="1"/>
  <c r="F141" i="22" s="1"/>
  <c r="E181" i="22"/>
  <c r="E165" i="22"/>
  <c r="E140" i="22"/>
  <c r="E117" i="22"/>
  <c r="E84" i="22"/>
  <c r="D188" i="22"/>
  <c r="D84" i="22"/>
  <c r="C164" i="22" a="1"/>
  <c r="C164" i="22" s="1"/>
  <c r="C189" i="22" a="1"/>
  <c r="C189" i="22" s="1"/>
  <c r="C157" i="22" a="1"/>
  <c r="C157" i="22" s="1"/>
  <c r="C156" i="22" a="1"/>
  <c r="C156" i="22" s="1"/>
  <c r="F197" i="22" a="1"/>
  <c r="F197" i="22" s="1"/>
  <c r="F189" i="22" a="1"/>
  <c r="F189" i="22" s="1"/>
  <c r="F140" i="22" a="1"/>
  <c r="F140" i="22" s="1"/>
  <c r="E164" i="22"/>
  <c r="E138" i="22"/>
  <c r="E116" i="22"/>
  <c r="E93" i="22"/>
  <c r="E82" i="22"/>
  <c r="D164" i="22"/>
  <c r="D132" i="22"/>
  <c r="D108" i="22"/>
  <c r="C197" i="22" a="1"/>
  <c r="C197" i="22" s="1"/>
  <c r="C154" i="22" a="1"/>
  <c r="C154" i="22" s="1"/>
  <c r="C101" i="22" a="1"/>
  <c r="C101" i="22" s="1"/>
  <c r="C93" i="22" a="1"/>
  <c r="C93" i="22" s="1"/>
  <c r="C85" i="22" a="1"/>
  <c r="C85" i="22" s="1"/>
  <c r="C77" i="22" a="1"/>
  <c r="C77" i="22" s="1"/>
  <c r="C69" i="22" a="1"/>
  <c r="C69" i="22" s="1"/>
  <c r="F181" i="22" a="1"/>
  <c r="F181" i="22" s="1"/>
  <c r="E141" i="22"/>
  <c r="E108" i="22"/>
  <c r="D189" i="22"/>
  <c r="F195" i="22" a="1"/>
  <c r="F195" i="22" s="1"/>
  <c r="F188" i="22" a="1"/>
  <c r="F188" i="22" s="1"/>
  <c r="F165" i="22" a="1"/>
  <c r="F165" i="22" s="1"/>
  <c r="F149" i="22" a="1"/>
  <c r="F149" i="22" s="1"/>
  <c r="E162" i="22"/>
  <c r="E125" i="22"/>
  <c r="E92" i="22"/>
  <c r="D198" i="22"/>
  <c r="D162" i="22"/>
  <c r="D148" i="22"/>
  <c r="D68" i="22"/>
  <c r="C173" i="22" a="1"/>
  <c r="C173" i="22" s="1"/>
  <c r="C153" i="22" a="1"/>
  <c r="C153" i="22" s="1"/>
  <c r="C117" i="22" a="1"/>
  <c r="C117" i="22" s="1"/>
  <c r="C109" i="22" a="1"/>
  <c r="C109" i="22" s="1"/>
  <c r="C92" i="22" a="1"/>
  <c r="C92" i="22" s="1"/>
  <c r="C68" i="22" a="1"/>
  <c r="C68" i="22" s="1"/>
  <c r="D66" i="22"/>
  <c r="C170" i="22" a="1"/>
  <c r="C170" i="22" s="1"/>
  <c r="C133" i="22" a="1"/>
  <c r="C133" i="22" s="1"/>
  <c r="C125" i="22" a="1"/>
  <c r="C125" i="22" s="1"/>
  <c r="C116" i="22" a="1"/>
  <c r="C116" i="22" s="1"/>
  <c r="C99" i="22" a="1"/>
  <c r="C99" i="22" s="1"/>
  <c r="C83" i="22" a="1"/>
  <c r="C83" i="22" s="1"/>
  <c r="C67" i="22" a="1"/>
  <c r="C67" i="22" s="1"/>
  <c r="F133" i="22" a="1"/>
  <c r="F133" i="22" s="1"/>
  <c r="E197" i="22"/>
  <c r="E109" i="22"/>
  <c r="F148" i="22" a="1"/>
  <c r="F148" i="22" s="1"/>
  <c r="E173" i="22"/>
  <c r="E149" i="22"/>
  <c r="E124" i="22"/>
  <c r="E69" i="22"/>
  <c r="C55" i="22" a="1"/>
  <c r="C55" i="22" s="1"/>
  <c r="F157" i="22" a="1"/>
  <c r="F157" i="22" s="1"/>
  <c r="F146" i="22" a="1"/>
  <c r="F146" i="22" s="1"/>
  <c r="F109" i="22" a="1"/>
  <c r="F109" i="22" s="1"/>
  <c r="F93" i="22" a="1"/>
  <c r="F93" i="22" s="1"/>
  <c r="F77" i="22" a="1"/>
  <c r="F77" i="22" s="1"/>
  <c r="E186" i="22"/>
  <c r="E172" i="22"/>
  <c r="E101" i="22"/>
  <c r="D196" i="22"/>
  <c r="C181" i="22" a="1"/>
  <c r="C181" i="22" s="1"/>
  <c r="C124" i="22" a="1"/>
  <c r="C124" i="22" s="1"/>
  <c r="C115" i="22" a="1"/>
  <c r="C115" i="22" s="1"/>
  <c r="F198" i="22" a="1"/>
  <c r="F198" i="22" s="1"/>
  <c r="F180" i="22" a="1"/>
  <c r="F180" i="22" s="1"/>
  <c r="F171" i="22" a="1"/>
  <c r="F171" i="22" s="1"/>
  <c r="F166" i="22" a="1"/>
  <c r="F166" i="22" s="1"/>
  <c r="F136" i="22" a="1"/>
  <c r="F136" i="22" s="1"/>
  <c r="E190" i="22"/>
  <c r="E180" i="22"/>
  <c r="E94" i="22"/>
  <c r="D192" i="22"/>
  <c r="D168" i="22"/>
  <c r="D143" i="22"/>
  <c r="C186" i="22" a="1"/>
  <c r="C186" i="22" s="1"/>
  <c r="C172" i="22" a="1"/>
  <c r="C172" i="22" s="1"/>
  <c r="C166" i="22" a="1"/>
  <c r="C166" i="22" s="1"/>
  <c r="C140" i="22" a="1"/>
  <c r="C140" i="22" s="1"/>
  <c r="F175" i="22" a="1"/>
  <c r="F175" i="22" s="1"/>
  <c r="E178" i="22"/>
  <c r="D142" i="22"/>
  <c r="C159" i="22" a="1"/>
  <c r="C159" i="22" s="1"/>
  <c r="D195" i="22"/>
  <c r="E195" i="22"/>
  <c r="D187" i="22"/>
  <c r="E187" i="22"/>
  <c r="D179" i="22"/>
  <c r="E179" i="22"/>
  <c r="D171" i="22"/>
  <c r="E171" i="22"/>
  <c r="D163" i="22"/>
  <c r="E163" i="22"/>
  <c r="D155" i="22"/>
  <c r="E155" i="22"/>
  <c r="D147" i="22"/>
  <c r="E147" i="22"/>
  <c r="D139" i="22"/>
  <c r="E139" i="22"/>
  <c r="D131" i="22"/>
  <c r="E131" i="22"/>
  <c r="D123" i="22"/>
  <c r="E123" i="22"/>
  <c r="D115" i="22"/>
  <c r="E115" i="22"/>
  <c r="D107" i="22"/>
  <c r="E107" i="22"/>
  <c r="D99" i="22"/>
  <c r="E99" i="22"/>
  <c r="D91" i="22"/>
  <c r="E91" i="22"/>
  <c r="D83" i="22"/>
  <c r="E83" i="22"/>
  <c r="D75" i="22"/>
  <c r="E75" i="22"/>
  <c r="D67" i="22"/>
  <c r="E67" i="22"/>
  <c r="F196" i="22" a="1"/>
  <c r="F196" i="22" s="1"/>
  <c r="F187" i="22" a="1"/>
  <c r="F187" i="22" s="1"/>
  <c r="F155" i="22" a="1"/>
  <c r="F155" i="22" s="1"/>
  <c r="F139" i="22" a="1"/>
  <c r="F139" i="22" s="1"/>
  <c r="E196" i="22"/>
  <c r="D175" i="22"/>
  <c r="E199" i="22"/>
  <c r="D199" i="22"/>
  <c r="E191" i="22"/>
  <c r="D191" i="22"/>
  <c r="E183" i="22"/>
  <c r="D183" i="22"/>
  <c r="D167" i="22"/>
  <c r="E167" i="22"/>
  <c r="E151" i="22"/>
  <c r="D151" i="22"/>
  <c r="D135" i="22"/>
  <c r="E135" i="22"/>
  <c r="E119" i="22"/>
  <c r="D119" i="22"/>
  <c r="D103" i="22"/>
  <c r="E103" i="22"/>
  <c r="E87" i="22"/>
  <c r="D87" i="22"/>
  <c r="D71" i="22"/>
  <c r="E71" i="22"/>
  <c r="E96" i="21"/>
  <c r="F96" i="21" a="1"/>
  <c r="F96" i="21" s="1"/>
  <c r="D96" i="21"/>
  <c r="E164" i="21"/>
  <c r="D164" i="21"/>
  <c r="F164" i="21" a="1"/>
  <c r="F164" i="21" s="1"/>
  <c r="F131" i="21" a="1"/>
  <c r="F131" i="21" s="1"/>
  <c r="D131" i="21"/>
  <c r="E131" i="21"/>
  <c r="F82" i="21" a="1"/>
  <c r="F82" i="21" s="1"/>
  <c r="D82" i="21"/>
  <c r="E82" i="21"/>
  <c r="D195" i="21"/>
  <c r="F195" i="21" a="1"/>
  <c r="F195" i="21" s="1"/>
  <c r="E195" i="21"/>
  <c r="F176" i="21" a="1"/>
  <c r="F176" i="21" s="1"/>
  <c r="D176" i="21"/>
  <c r="E176" i="21"/>
  <c r="D110" i="21"/>
  <c r="F110" i="21" a="1"/>
  <c r="F110" i="21" s="1"/>
  <c r="E110" i="21"/>
  <c r="D163" i="21"/>
  <c r="F163" i="21" a="1"/>
  <c r="F163" i="21" s="1"/>
  <c r="E163" i="21"/>
  <c r="E151" i="21"/>
  <c r="D151" i="21"/>
  <c r="F151" i="21" a="1"/>
  <c r="F151" i="21" s="1"/>
  <c r="E112" i="21"/>
  <c r="F112" i="21" a="1"/>
  <c r="F112" i="21" s="1"/>
  <c r="D112" i="21"/>
  <c r="D135" i="21"/>
  <c r="F135" i="21" a="1"/>
  <c r="F135" i="21" s="1"/>
  <c r="E135" i="21"/>
  <c r="E94" i="21"/>
  <c r="F94" i="21" a="1"/>
  <c r="F94" i="21" s="1"/>
  <c r="D94" i="21"/>
  <c r="D87" i="21"/>
  <c r="E87" i="21"/>
  <c r="F87" i="21" a="1"/>
  <c r="F87" i="21" s="1"/>
  <c r="E174" i="21"/>
  <c r="F174" i="21" a="1"/>
  <c r="F174" i="21" s="1"/>
  <c r="D174" i="21"/>
  <c r="F122" i="21" a="1"/>
  <c r="F122" i="21" s="1"/>
  <c r="D122" i="21"/>
  <c r="E122" i="21"/>
  <c r="E108" i="21"/>
  <c r="D108" i="21"/>
  <c r="F108" i="21" a="1"/>
  <c r="F108" i="21" s="1"/>
  <c r="D78" i="21"/>
  <c r="E78" i="21"/>
  <c r="F78" i="21" a="1"/>
  <c r="F78" i="21" s="1"/>
  <c r="D63" i="21"/>
  <c r="E63" i="21"/>
  <c r="F63" i="21" a="1"/>
  <c r="F63" i="21" s="1"/>
  <c r="E90" i="21"/>
  <c r="F90" i="21" a="1"/>
  <c r="F90" i="21" s="1"/>
  <c r="D90" i="21"/>
  <c r="E199" i="21"/>
  <c r="F199" i="21" a="1"/>
  <c r="F199" i="21" s="1"/>
  <c r="D199" i="21"/>
  <c r="F100" i="21" a="1"/>
  <c r="F100" i="21" s="1"/>
  <c r="D100" i="21"/>
  <c r="E100" i="21"/>
  <c r="D186" i="21"/>
  <c r="E186" i="21"/>
  <c r="F186" i="21" a="1"/>
  <c r="F186" i="21" s="1"/>
  <c r="D172" i="21"/>
  <c r="E172" i="21"/>
  <c r="F172" i="21" a="1"/>
  <c r="F172" i="21" s="1"/>
  <c r="E140" i="21"/>
  <c r="F140" i="21" a="1"/>
  <c r="F140" i="21" s="1"/>
  <c r="D140" i="21"/>
  <c r="F99" i="21" a="1"/>
  <c r="F99" i="21" s="1"/>
  <c r="D99" i="21"/>
  <c r="E99" i="21"/>
  <c r="E76" i="21"/>
  <c r="F76" i="21" a="1"/>
  <c r="F76" i="21" s="1"/>
  <c r="D76" i="21"/>
  <c r="F68" i="21" a="1"/>
  <c r="F68" i="21" s="1"/>
  <c r="D68" i="21"/>
  <c r="E68" i="21"/>
  <c r="F54" i="21" a="1"/>
  <c r="F54" i="21" s="1"/>
  <c r="E190" i="21"/>
  <c r="E161" i="21"/>
  <c r="E97" i="21"/>
  <c r="D155" i="21"/>
  <c r="D91" i="21"/>
  <c r="D73" i="21"/>
  <c r="F185" i="21" a="1"/>
  <c r="F185" i="21" s="1"/>
  <c r="F167" i="21" a="1"/>
  <c r="F167" i="21" s="1"/>
  <c r="F144" i="21" a="1"/>
  <c r="F144" i="21" s="1"/>
  <c r="F121" i="21" a="1"/>
  <c r="F121" i="21" s="1"/>
  <c r="F103" i="21" a="1"/>
  <c r="F103" i="21" s="1"/>
  <c r="E173" i="21"/>
  <c r="E109" i="21"/>
  <c r="E67" i="21"/>
  <c r="D193" i="21"/>
  <c r="F190" i="21" a="1"/>
  <c r="F190" i="21" s="1"/>
  <c r="F126" i="21" a="1"/>
  <c r="F126" i="21" s="1"/>
  <c r="E187" i="21"/>
  <c r="E132" i="21"/>
  <c r="E121" i="21"/>
  <c r="D192" i="21"/>
  <c r="D121" i="21"/>
  <c r="D103" i="21"/>
  <c r="D67" i="21"/>
  <c r="E144" i="21"/>
  <c r="D167" i="21"/>
  <c r="D132" i="21"/>
  <c r="D60" i="21"/>
  <c r="F196" i="21" a="1"/>
  <c r="F196" i="21" s="1"/>
  <c r="E185" i="21"/>
  <c r="E155" i="21"/>
  <c r="E91" i="21"/>
  <c r="D114" i="21"/>
  <c r="F173" i="21" a="1"/>
  <c r="F173" i="21" s="1"/>
  <c r="F109" i="21" a="1"/>
  <c r="F109" i="21" s="1"/>
  <c r="E196" i="21"/>
  <c r="D185" i="21"/>
  <c r="D97" i="21"/>
  <c r="D191" i="21"/>
  <c r="F191" i="21" a="1"/>
  <c r="F191" i="21" s="1"/>
  <c r="E191" i="21"/>
  <c r="E179" i="21"/>
  <c r="F179" i="21" a="1"/>
  <c r="F179" i="21" s="1"/>
  <c r="D179" i="21"/>
  <c r="D162" i="21"/>
  <c r="E162" i="21"/>
  <c r="F162" i="21" a="1"/>
  <c r="F162" i="21" s="1"/>
  <c r="D156" i="21"/>
  <c r="E156" i="21"/>
  <c r="F156" i="21" a="1"/>
  <c r="F156" i="21" s="1"/>
  <c r="E139" i="21"/>
  <c r="F139" i="21" a="1"/>
  <c r="F139" i="21" s="1"/>
  <c r="D139" i="21"/>
  <c r="D127" i="21"/>
  <c r="F127" i="21" a="1"/>
  <c r="F127" i="21" s="1"/>
  <c r="E127" i="21"/>
  <c r="E115" i="21"/>
  <c r="F115" i="21" a="1"/>
  <c r="F115" i="21" s="1"/>
  <c r="D115" i="21"/>
  <c r="D98" i="21"/>
  <c r="E98" i="21"/>
  <c r="F98" i="21" a="1"/>
  <c r="F98" i="21" s="1"/>
  <c r="D92" i="21"/>
  <c r="E92" i="21"/>
  <c r="F92" i="21" a="1"/>
  <c r="F92" i="21" s="1"/>
  <c r="D80" i="21"/>
  <c r="F80" i="21" a="1"/>
  <c r="F80" i="21" s="1"/>
  <c r="E80" i="21"/>
  <c r="F150" i="21" a="1"/>
  <c r="F150" i="21" s="1"/>
  <c r="D150" i="21"/>
  <c r="E150" i="21"/>
  <c r="E138" i="21"/>
  <c r="F138" i="21" a="1"/>
  <c r="F138" i="21" s="1"/>
  <c r="D138" i="21"/>
  <c r="F86" i="21" a="1"/>
  <c r="F86" i="21" s="1"/>
  <c r="D86" i="21"/>
  <c r="E86" i="21"/>
  <c r="F79" i="21" a="1"/>
  <c r="F79" i="21" s="1"/>
  <c r="E79" i="21"/>
  <c r="D79" i="21"/>
  <c r="E74" i="21"/>
  <c r="F74" i="21" a="1"/>
  <c r="F74" i="21" s="1"/>
  <c r="D74" i="21"/>
  <c r="D184" i="21"/>
  <c r="F184" i="21" a="1"/>
  <c r="F184" i="21" s="1"/>
  <c r="E184" i="21"/>
  <c r="F166" i="21" a="1"/>
  <c r="F166" i="21" s="1"/>
  <c r="D166" i="21"/>
  <c r="E166" i="21"/>
  <c r="F143" i="21" a="1"/>
  <c r="F143" i="21" s="1"/>
  <c r="E143" i="21"/>
  <c r="D143" i="21"/>
  <c r="D120" i="21"/>
  <c r="F120" i="21" a="1"/>
  <c r="F120" i="21" s="1"/>
  <c r="E120" i="21"/>
  <c r="F102" i="21" a="1"/>
  <c r="F102" i="21" s="1"/>
  <c r="D102" i="21"/>
  <c r="E102" i="21"/>
  <c r="D72" i="21"/>
  <c r="F72" i="21" a="1"/>
  <c r="F72" i="21" s="1"/>
  <c r="E72" i="21"/>
  <c r="E66" i="21"/>
  <c r="F66" i="21" a="1"/>
  <c r="F66" i="21" s="1"/>
  <c r="D66" i="21"/>
  <c r="D200" i="21"/>
  <c r="F200" i="21" a="1"/>
  <c r="F200" i="21" s="1"/>
  <c r="E200" i="21"/>
  <c r="E148" i="21"/>
  <c r="D148" i="21"/>
  <c r="F148" i="21" a="1"/>
  <c r="F148" i="21" s="1"/>
  <c r="D136" i="21"/>
  <c r="F136" i="21" a="1"/>
  <c r="F136" i="21" s="1"/>
  <c r="E136" i="21"/>
  <c r="E84" i="21"/>
  <c r="D84" i="21"/>
  <c r="F84" i="21" a="1"/>
  <c r="F84" i="21" s="1"/>
  <c r="D71" i="21"/>
  <c r="F71" i="21" a="1"/>
  <c r="F71" i="21" s="1"/>
  <c r="E71" i="21"/>
  <c r="E194" i="21"/>
  <c r="F194" i="21" a="1"/>
  <c r="F194" i="21" s="1"/>
  <c r="D194" i="21"/>
  <c r="E188" i="21"/>
  <c r="F188" i="21" a="1"/>
  <c r="F188" i="21" s="1"/>
  <c r="D188" i="21"/>
  <c r="D171" i="21"/>
  <c r="E171" i="21"/>
  <c r="F171" i="21" a="1"/>
  <c r="F171" i="21" s="1"/>
  <c r="F159" i="21" a="1"/>
  <c r="F159" i="21" s="1"/>
  <c r="D159" i="21"/>
  <c r="E159" i="21"/>
  <c r="E147" i="21"/>
  <c r="D147" i="21"/>
  <c r="F147" i="21" a="1"/>
  <c r="F147" i="21" s="1"/>
  <c r="E130" i="21"/>
  <c r="F130" i="21" a="1"/>
  <c r="F130" i="21" s="1"/>
  <c r="D130" i="21"/>
  <c r="E124" i="21"/>
  <c r="F124" i="21" a="1"/>
  <c r="F124" i="21" s="1"/>
  <c r="D124" i="21"/>
  <c r="D107" i="21"/>
  <c r="E107" i="21"/>
  <c r="F107" i="21" a="1"/>
  <c r="F107" i="21" s="1"/>
  <c r="F95" i="21" a="1"/>
  <c r="F95" i="21" s="1"/>
  <c r="D95" i="21"/>
  <c r="E95" i="21"/>
  <c r="E83" i="21"/>
  <c r="D83" i="21"/>
  <c r="F83" i="21" a="1"/>
  <c r="F83" i="21" s="1"/>
  <c r="D182" i="21"/>
  <c r="F182" i="21" a="1"/>
  <c r="F182" i="21" s="1"/>
  <c r="E182" i="21"/>
  <c r="E170" i="21"/>
  <c r="F170" i="21" a="1"/>
  <c r="F170" i="21" s="1"/>
  <c r="D170" i="21"/>
  <c r="D118" i="21"/>
  <c r="F118" i="21" a="1"/>
  <c r="F118" i="21" s="1"/>
  <c r="E118" i="21"/>
  <c r="E106" i="21"/>
  <c r="F106" i="21" a="1"/>
  <c r="F106" i="21" s="1"/>
  <c r="D106" i="21"/>
  <c r="F70" i="21" a="1"/>
  <c r="F70" i="21" s="1"/>
  <c r="E70" i="21"/>
  <c r="D70" i="21"/>
  <c r="D198" i="21"/>
  <c r="F198" i="21" a="1"/>
  <c r="F198" i="21" s="1"/>
  <c r="E198" i="21"/>
  <c r="D175" i="21"/>
  <c r="F175" i="21" a="1"/>
  <c r="F175" i="21" s="1"/>
  <c r="E175" i="21"/>
  <c r="F152" i="21" a="1"/>
  <c r="F152" i="21" s="1"/>
  <c r="D152" i="21"/>
  <c r="E152" i="21"/>
  <c r="F134" i="21" a="1"/>
  <c r="F134" i="21" s="1"/>
  <c r="E134" i="21"/>
  <c r="D134" i="21"/>
  <c r="D111" i="21"/>
  <c r="F111" i="21" a="1"/>
  <c r="F111" i="21" s="1"/>
  <c r="E111" i="21"/>
  <c r="F88" i="21" a="1"/>
  <c r="F88" i="21" s="1"/>
  <c r="D88" i="21"/>
  <c r="E88" i="21"/>
  <c r="D180" i="21"/>
  <c r="E180" i="21"/>
  <c r="F180" i="21" a="1"/>
  <c r="F180" i="21" s="1"/>
  <c r="D168" i="21"/>
  <c r="F168" i="21" a="1"/>
  <c r="F168" i="21" s="1"/>
  <c r="E168" i="21"/>
  <c r="D116" i="21"/>
  <c r="E116" i="21"/>
  <c r="F116" i="21" a="1"/>
  <c r="F116" i="21" s="1"/>
  <c r="D104" i="21"/>
  <c r="F104" i="21" a="1"/>
  <c r="F104" i="21" s="1"/>
  <c r="E104" i="21"/>
  <c r="E75" i="21"/>
  <c r="F75" i="21" a="1"/>
  <c r="F75" i="21" s="1"/>
  <c r="D75" i="21"/>
  <c r="F201" i="21" a="1"/>
  <c r="F201" i="21" s="1"/>
  <c r="E192" i="21"/>
  <c r="D196" i="21"/>
  <c r="D187" i="21"/>
  <c r="D178" i="21"/>
  <c r="E138" i="20"/>
  <c r="F138" i="20" a="1"/>
  <c r="F138" i="20" s="1"/>
  <c r="F70" i="20" a="1"/>
  <c r="F70" i="20" s="1"/>
  <c r="E70" i="20"/>
  <c r="D70" i="20"/>
  <c r="D106" i="20"/>
  <c r="E106" i="20"/>
  <c r="F106" i="20" a="1"/>
  <c r="F106" i="20" s="1"/>
  <c r="F166" i="20" a="1"/>
  <c r="F166" i="20" s="1"/>
  <c r="D166" i="20"/>
  <c r="E166" i="20"/>
  <c r="E186" i="20"/>
  <c r="F186" i="20" a="1"/>
  <c r="F186" i="20" s="1"/>
  <c r="D186" i="20"/>
  <c r="E102" i="20"/>
  <c r="D102" i="20"/>
  <c r="F102" i="20" a="1"/>
  <c r="F102" i="20" s="1"/>
  <c r="E57" i="20"/>
  <c r="F200" i="20" a="1"/>
  <c r="F200" i="20" s="1"/>
  <c r="F170" i="20" a="1"/>
  <c r="F170" i="20" s="1"/>
  <c r="F120" i="20" a="1"/>
  <c r="F120" i="20" s="1"/>
  <c r="F90" i="20" a="1"/>
  <c r="F90" i="20" s="1"/>
  <c r="E197" i="20"/>
  <c r="E185" i="20"/>
  <c r="E170" i="20"/>
  <c r="E120" i="20"/>
  <c r="D189" i="20"/>
  <c r="D104" i="20"/>
  <c r="F189" i="20" a="1"/>
  <c r="F189" i="20" s="1"/>
  <c r="F179" i="20" a="1"/>
  <c r="F179" i="20" s="1"/>
  <c r="E156" i="20"/>
  <c r="E141" i="20"/>
  <c r="E119" i="20"/>
  <c r="E90" i="20"/>
  <c r="D201" i="20"/>
  <c r="D167" i="20"/>
  <c r="F127" i="20" a="1"/>
  <c r="F127" i="20" s="1"/>
  <c r="F148" i="20" a="1"/>
  <c r="F148" i="20" s="1"/>
  <c r="F119" i="20" a="1"/>
  <c r="F119" i="20" s="1"/>
  <c r="F112" i="20" a="1"/>
  <c r="F112" i="20" s="1"/>
  <c r="F83" i="20" a="1"/>
  <c r="F83" i="20" s="1"/>
  <c r="E193" i="20"/>
  <c r="E140" i="20"/>
  <c r="E127" i="20"/>
  <c r="D140" i="20"/>
  <c r="D119" i="20"/>
  <c r="D68" i="20"/>
  <c r="D127" i="20"/>
  <c r="F141" i="20" a="1"/>
  <c r="F141" i="20" s="1"/>
  <c r="E192" i="20"/>
  <c r="E177" i="20"/>
  <c r="E97" i="20"/>
  <c r="E69" i="20"/>
  <c r="D197" i="20"/>
  <c r="D185" i="20"/>
  <c r="F111" i="20" a="1"/>
  <c r="F111" i="20" s="1"/>
  <c r="F105" i="20" a="1"/>
  <c r="F105" i="20" s="1"/>
  <c r="F75" i="20" a="1"/>
  <c r="F75" i="20" s="1"/>
  <c r="E163" i="20"/>
  <c r="E149" i="20"/>
  <c r="E105" i="20"/>
  <c r="D112" i="20"/>
  <c r="E83" i="20"/>
  <c r="D90" i="20"/>
  <c r="F185" i="20" a="1"/>
  <c r="F185" i="20" s="1"/>
  <c r="F164" i="20" a="1"/>
  <c r="F164" i="20" s="1"/>
  <c r="F156" i="20" a="1"/>
  <c r="F156" i="20" s="1"/>
  <c r="F134" i="20" a="1"/>
  <c r="F134" i="20" s="1"/>
  <c r="F104" i="20" a="1"/>
  <c r="F104" i="20" s="1"/>
  <c r="F69" i="20" a="1"/>
  <c r="F69" i="20" s="1"/>
  <c r="E134" i="20"/>
  <c r="E75" i="20"/>
  <c r="D193" i="20"/>
  <c r="D134" i="20"/>
  <c r="F62" i="20" a="1"/>
  <c r="F62" i="20" s="1"/>
  <c r="E62" i="20"/>
  <c r="D62" i="20"/>
  <c r="E178" i="20"/>
  <c r="F178" i="20" a="1"/>
  <c r="F178" i="20" s="1"/>
  <c r="D178" i="20"/>
  <c r="E98" i="20"/>
  <c r="F98" i="20" a="1"/>
  <c r="F98" i="20" s="1"/>
  <c r="D98" i="20"/>
  <c r="F126" i="20" a="1"/>
  <c r="F126" i="20" s="1"/>
  <c r="E126" i="20"/>
  <c r="D126" i="20"/>
  <c r="E82" i="20"/>
  <c r="F82" i="20" a="1"/>
  <c r="F82" i="20" s="1"/>
  <c r="D82" i="20"/>
  <c r="E162" i="20"/>
  <c r="F162" i="20" a="1"/>
  <c r="F162" i="20" s="1"/>
  <c r="D162" i="20"/>
  <c r="D118" i="20"/>
  <c r="F118" i="20" a="1"/>
  <c r="F118" i="20" s="1"/>
  <c r="E118" i="20"/>
  <c r="F110" i="20" a="1"/>
  <c r="F110" i="20" s="1"/>
  <c r="D110" i="20"/>
  <c r="E110" i="20"/>
  <c r="E146" i="20"/>
  <c r="F146" i="20" a="1"/>
  <c r="F146" i="20" s="1"/>
  <c r="D146" i="20"/>
  <c r="D190" i="20"/>
  <c r="F190" i="20" a="1"/>
  <c r="F190" i="20" s="1"/>
  <c r="E190" i="20"/>
  <c r="D182" i="20"/>
  <c r="F182" i="20" a="1"/>
  <c r="F182" i="20" s="1"/>
  <c r="E182" i="20"/>
  <c r="F174" i="20" a="1"/>
  <c r="F174" i="20" s="1"/>
  <c r="D174" i="20"/>
  <c r="E174" i="20"/>
  <c r="F94" i="20" a="1"/>
  <c r="F94" i="20" s="1"/>
  <c r="D94" i="20"/>
  <c r="E94" i="20"/>
  <c r="D66" i="20"/>
  <c r="E66" i="20"/>
  <c r="F66" i="20" a="1"/>
  <c r="F66" i="20" s="1"/>
  <c r="D130" i="20"/>
  <c r="E130" i="20"/>
  <c r="F130" i="20" a="1"/>
  <c r="F130" i="20" s="1"/>
  <c r="F86" i="20" a="1"/>
  <c r="F86" i="20" s="1"/>
  <c r="D86" i="20"/>
  <c r="E86" i="20"/>
  <c r="D78" i="20"/>
  <c r="F78" i="20" a="1"/>
  <c r="F78" i="20" s="1"/>
  <c r="E78" i="20"/>
  <c r="F158" i="20" a="1"/>
  <c r="F158" i="20" s="1"/>
  <c r="D158" i="20"/>
  <c r="E158" i="20"/>
  <c r="E114" i="20"/>
  <c r="F114" i="20" a="1"/>
  <c r="F114" i="20" s="1"/>
  <c r="D114" i="20"/>
  <c r="E194" i="20"/>
  <c r="F194" i="20" a="1"/>
  <c r="F194" i="20" s="1"/>
  <c r="D194" i="20"/>
  <c r="F150" i="20" a="1"/>
  <c r="F150" i="20" s="1"/>
  <c r="D150" i="20"/>
  <c r="E150" i="20"/>
  <c r="D142" i="20"/>
  <c r="F142" i="20" a="1"/>
  <c r="F142" i="20" s="1"/>
  <c r="E142" i="20"/>
  <c r="F193" i="20" a="1"/>
  <c r="F193" i="20" s="1"/>
  <c r="F181" i="20" a="1"/>
  <c r="F181" i="20" s="1"/>
  <c r="F177" i="20" a="1"/>
  <c r="F177" i="20" s="1"/>
  <c r="F165" i="20" a="1"/>
  <c r="F165" i="20" s="1"/>
  <c r="F161" i="20" a="1"/>
  <c r="F161" i="20" s="1"/>
  <c r="F149" i="20" a="1"/>
  <c r="F149" i="20" s="1"/>
  <c r="E200" i="20"/>
  <c r="E184" i="20"/>
  <c r="E152" i="20"/>
  <c r="D196" i="20"/>
  <c r="E199" i="20"/>
  <c r="E183" i="20"/>
  <c r="E167" i="20"/>
  <c r="E151" i="20"/>
  <c r="E135" i="20"/>
  <c r="D187" i="20"/>
  <c r="D164" i="20"/>
  <c r="D151" i="20"/>
  <c r="D138" i="20"/>
  <c r="F199" i="20" a="1"/>
  <c r="F199" i="20" s="1"/>
  <c r="F187" i="20" a="1"/>
  <c r="F187" i="20" s="1"/>
  <c r="F183" i="20" a="1"/>
  <c r="F183" i="20" s="1"/>
  <c r="F171" i="20" a="1"/>
  <c r="F171" i="20" s="1"/>
  <c r="F167" i="20" a="1"/>
  <c r="F167" i="20" s="1"/>
  <c r="F155" i="20" a="1"/>
  <c r="F155" i="20" s="1"/>
  <c r="E180" i="20"/>
  <c r="E148" i="20"/>
  <c r="E132" i="20"/>
  <c r="E171" i="20"/>
  <c r="E155" i="20"/>
  <c r="E139" i="20"/>
  <c r="E196" i="19"/>
  <c r="E188" i="19"/>
  <c r="E180" i="19"/>
  <c r="E172" i="19"/>
  <c r="E164" i="19"/>
  <c r="E156" i="19"/>
  <c r="E148" i="19"/>
  <c r="E140" i="19"/>
  <c r="E132" i="19"/>
  <c r="E124" i="19"/>
  <c r="E116" i="19"/>
  <c r="E108" i="19"/>
  <c r="E100" i="19"/>
  <c r="E92" i="19"/>
  <c r="E84" i="19"/>
  <c r="E76" i="19"/>
  <c r="E68" i="19"/>
  <c r="D172" i="19"/>
  <c r="D156" i="19"/>
  <c r="D140" i="19"/>
  <c r="D124" i="19"/>
  <c r="D108" i="19"/>
  <c r="D92" i="19"/>
  <c r="D76" i="19"/>
  <c r="D196" i="19"/>
  <c r="D188" i="19"/>
  <c r="D180" i="19"/>
  <c r="D164" i="19"/>
  <c r="D148" i="19"/>
  <c r="D132" i="19"/>
  <c r="D116" i="19"/>
  <c r="D100" i="19"/>
  <c r="D84" i="19"/>
  <c r="D68" i="19"/>
  <c r="C196" i="19" a="1"/>
  <c r="C196" i="19" s="1"/>
  <c r="C188" i="19" a="1"/>
  <c r="C188" i="19" s="1"/>
  <c r="C180" i="19" a="1"/>
  <c r="C180" i="19" s="1"/>
  <c r="C172" i="19" a="1"/>
  <c r="C172" i="19" s="1"/>
  <c r="C164" i="19" a="1"/>
  <c r="C164" i="19" s="1"/>
  <c r="C156" i="19" a="1"/>
  <c r="C156" i="19" s="1"/>
  <c r="C148" i="19" a="1"/>
  <c r="C148" i="19" s="1"/>
  <c r="C140" i="19" a="1"/>
  <c r="C140" i="19" s="1"/>
  <c r="C132" i="19" a="1"/>
  <c r="C132" i="19" s="1"/>
  <c r="C124" i="19" a="1"/>
  <c r="C124" i="19" s="1"/>
  <c r="C116" i="19" a="1"/>
  <c r="C116" i="19" s="1"/>
  <c r="C108" i="19" a="1"/>
  <c r="C108" i="19" s="1"/>
  <c r="C100" i="19" a="1"/>
  <c r="C100" i="19" s="1"/>
  <c r="C92" i="19" a="1"/>
  <c r="C92" i="19" s="1"/>
  <c r="C84" i="19" a="1"/>
  <c r="C84" i="19" s="1"/>
  <c r="C76" i="19" a="1"/>
  <c r="C76" i="19" s="1"/>
  <c r="C68" i="19" a="1"/>
  <c r="C68" i="19" s="1"/>
  <c r="D153" i="18"/>
  <c r="C153" i="18" a="1"/>
  <c r="C153" i="18" s="1"/>
  <c r="E153" i="18"/>
  <c r="F153" i="18" a="1"/>
  <c r="F153" i="18" s="1"/>
  <c r="D121" i="18"/>
  <c r="C121" i="18" a="1"/>
  <c r="C121" i="18" s="1"/>
  <c r="F121" i="18" a="1"/>
  <c r="F121" i="18" s="1"/>
  <c r="E121" i="18"/>
  <c r="F58" i="18" a="1"/>
  <c r="F58" i="18" s="1"/>
  <c r="F73" i="18" a="1"/>
  <c r="F73" i="18" s="1"/>
  <c r="E98" i="18"/>
  <c r="C143" i="18" a="1"/>
  <c r="C143" i="18" s="1"/>
  <c r="F193" i="18" a="1"/>
  <c r="F193" i="18" s="1"/>
  <c r="F179" i="18" a="1"/>
  <c r="F179" i="18" s="1"/>
  <c r="F128" i="18" a="1"/>
  <c r="F128" i="18" s="1"/>
  <c r="F88" i="18" a="1"/>
  <c r="F88" i="18" s="1"/>
  <c r="F80" i="18" a="1"/>
  <c r="F80" i="18" s="1"/>
  <c r="E179" i="18"/>
  <c r="E154" i="18"/>
  <c r="E110" i="18"/>
  <c r="E75" i="18"/>
  <c r="D174" i="18"/>
  <c r="D156" i="18"/>
  <c r="D140" i="18"/>
  <c r="D120" i="18"/>
  <c r="D98" i="18"/>
  <c r="C142" i="18" a="1"/>
  <c r="C142" i="18" s="1"/>
  <c r="C120" i="18" a="1"/>
  <c r="C120" i="18" s="1"/>
  <c r="C98" i="18" a="1"/>
  <c r="C98" i="18" s="1"/>
  <c r="C88" i="18" a="1"/>
  <c r="C88" i="18" s="1"/>
  <c r="F194" i="18" a="1"/>
  <c r="F194" i="18" s="1"/>
  <c r="F178" i="18" a="1"/>
  <c r="F178" i="18" s="1"/>
  <c r="E143" i="18"/>
  <c r="D136" i="18"/>
  <c r="C186" i="18" a="1"/>
  <c r="C186" i="18" s="1"/>
  <c r="F191" i="18" a="1"/>
  <c r="F191" i="18" s="1"/>
  <c r="F185" i="18" a="1"/>
  <c r="F185" i="18" s="1"/>
  <c r="F176" i="18" a="1"/>
  <c r="F176" i="18" s="1"/>
  <c r="F163" i="18" a="1"/>
  <c r="F163" i="18" s="1"/>
  <c r="F156" i="18" a="1"/>
  <c r="F156" i="18" s="1"/>
  <c r="F150" i="18" a="1"/>
  <c r="F150" i="18" s="1"/>
  <c r="F135" i="18" a="1"/>
  <c r="F135" i="18" s="1"/>
  <c r="F113" i="18" a="1"/>
  <c r="F113" i="18" s="1"/>
  <c r="E199" i="18"/>
  <c r="E142" i="18"/>
  <c r="E128" i="18"/>
  <c r="D199" i="18"/>
  <c r="C185" i="18" a="1"/>
  <c r="C185" i="18" s="1"/>
  <c r="C149" i="18" a="1"/>
  <c r="C149" i="18" s="1"/>
  <c r="C127" i="18" a="1"/>
  <c r="C127" i="18" s="1"/>
  <c r="C95" i="18" a="1"/>
  <c r="C95" i="18" s="1"/>
  <c r="C75" i="18" a="1"/>
  <c r="C75" i="18" s="1"/>
  <c r="C65" i="18" a="1"/>
  <c r="C65" i="18" s="1"/>
  <c r="F75" i="18" a="1"/>
  <c r="F75" i="18" s="1"/>
  <c r="F186" i="18" a="1"/>
  <c r="F186" i="18" s="1"/>
  <c r="F136" i="18" a="1"/>
  <c r="F136" i="18" s="1"/>
  <c r="E120" i="18"/>
  <c r="C199" i="18" a="1"/>
  <c r="C199" i="18" s="1"/>
  <c r="F170" i="18" a="1"/>
  <c r="F170" i="18" s="1"/>
  <c r="F149" i="18" a="1"/>
  <c r="F149" i="18" s="1"/>
  <c r="F120" i="18" a="1"/>
  <c r="F120" i="18" s="1"/>
  <c r="F112" i="18" a="1"/>
  <c r="F112" i="18" s="1"/>
  <c r="E186" i="18"/>
  <c r="E140" i="18"/>
  <c r="E127" i="18"/>
  <c r="E118" i="18"/>
  <c r="E83" i="18"/>
  <c r="D149" i="18"/>
  <c r="C194" i="18" a="1"/>
  <c r="C194" i="18" s="1"/>
  <c r="C184" i="18" a="1"/>
  <c r="C184" i="18" s="1"/>
  <c r="C171" i="18" a="1"/>
  <c r="C171" i="18" s="1"/>
  <c r="C148" i="18" a="1"/>
  <c r="C148" i="18" s="1"/>
  <c r="C136" i="18" a="1"/>
  <c r="C136" i="18" s="1"/>
  <c r="C83" i="18" a="1"/>
  <c r="C83" i="18" s="1"/>
  <c r="F171" i="18" a="1"/>
  <c r="F171" i="18" s="1"/>
  <c r="F143" i="18" a="1"/>
  <c r="F143" i="18" s="1"/>
  <c r="F184" i="18" a="1"/>
  <c r="F184" i="18" s="1"/>
  <c r="F161" i="18" a="1"/>
  <c r="F161" i="18" s="1"/>
  <c r="F148" i="18" a="1"/>
  <c r="F148" i="18" s="1"/>
  <c r="F105" i="18" a="1"/>
  <c r="F105" i="18" s="1"/>
  <c r="F65" i="18" a="1"/>
  <c r="F65" i="18" s="1"/>
  <c r="E185" i="18"/>
  <c r="E103" i="18"/>
  <c r="E82" i="18"/>
  <c r="D185" i="18"/>
  <c r="D128" i="18"/>
  <c r="D90" i="18"/>
  <c r="C135" i="18" a="1"/>
  <c r="C135" i="18" s="1"/>
  <c r="C103" i="18" a="1"/>
  <c r="C103" i="18" s="1"/>
  <c r="F127" i="18" a="1"/>
  <c r="F127" i="18" s="1"/>
  <c r="C55" i="18" a="1"/>
  <c r="C55" i="18" s="1"/>
  <c r="F90" i="18" a="1"/>
  <c r="F90" i="18" s="1"/>
  <c r="F83" i="18" a="1"/>
  <c r="F83" i="18" s="1"/>
  <c r="E194" i="18"/>
  <c r="E184" i="18"/>
  <c r="E171" i="18"/>
  <c r="E65" i="18"/>
  <c r="C113" i="18" a="1"/>
  <c r="C113" i="18" s="1"/>
  <c r="C125" i="18" a="1"/>
  <c r="C125" i="18" s="1"/>
  <c r="D125" i="18"/>
  <c r="E125" i="18"/>
  <c r="F125" i="18" a="1"/>
  <c r="F125" i="18" s="1"/>
  <c r="D189" i="18"/>
  <c r="C189" i="18" a="1"/>
  <c r="C189" i="18" s="1"/>
  <c r="E189" i="18"/>
  <c r="F189" i="18" a="1"/>
  <c r="F189" i="18" s="1"/>
  <c r="D93" i="18"/>
  <c r="C93" i="18" a="1"/>
  <c r="C93" i="18" s="1"/>
  <c r="E93" i="18"/>
  <c r="F93" i="18" a="1"/>
  <c r="F93" i="18" s="1"/>
  <c r="C141" i="18" a="1"/>
  <c r="C141" i="18" s="1"/>
  <c r="E141" i="18"/>
  <c r="E112" i="18"/>
  <c r="C112" i="18" a="1"/>
  <c r="C112" i="18" s="1"/>
  <c r="D112" i="18"/>
  <c r="D97" i="18"/>
  <c r="E97" i="18"/>
  <c r="C97" i="18" a="1"/>
  <c r="C97" i="18" s="1"/>
  <c r="F177" i="18" a="1"/>
  <c r="F177" i="18" s="1"/>
  <c r="F97" i="18" a="1"/>
  <c r="F97" i="18" s="1"/>
  <c r="E176" i="18"/>
  <c r="C176" i="18" a="1"/>
  <c r="C176" i="18" s="1"/>
  <c r="D176" i="18"/>
  <c r="D161" i="18"/>
  <c r="E161" i="18"/>
  <c r="C161" i="18" a="1"/>
  <c r="C161" i="18" s="1"/>
  <c r="D133" i="18"/>
  <c r="E133" i="18"/>
  <c r="E74" i="18"/>
  <c r="D74" i="18"/>
  <c r="D67" i="18"/>
  <c r="E67" i="18"/>
  <c r="C67" i="18" a="1"/>
  <c r="C67" i="18" s="1"/>
  <c r="D177" i="18"/>
  <c r="D169" i="18"/>
  <c r="E169" i="18"/>
  <c r="C169" i="18" a="1"/>
  <c r="C169" i="18" s="1"/>
  <c r="D68" i="18"/>
  <c r="E68" i="18"/>
  <c r="E196" i="18"/>
  <c r="D197" i="18"/>
  <c r="E197" i="18"/>
  <c r="D132" i="18"/>
  <c r="E132" i="18"/>
  <c r="D118" i="18"/>
  <c r="C118" i="18" a="1"/>
  <c r="C118" i="18" s="1"/>
  <c r="D81" i="18"/>
  <c r="E81" i="18"/>
  <c r="D73" i="18"/>
  <c r="E73" i="18"/>
  <c r="C73" i="18" a="1"/>
  <c r="C73" i="18" s="1"/>
  <c r="D131" i="18"/>
  <c r="C131" i="18" a="1"/>
  <c r="C131" i="18" s="1"/>
  <c r="D117" i="18"/>
  <c r="C117" i="18" a="1"/>
  <c r="C117" i="18" s="1"/>
  <c r="E117" i="18"/>
  <c r="C109" i="18" a="1"/>
  <c r="C109" i="18" s="1"/>
  <c r="D109" i="18"/>
  <c r="E109" i="18"/>
  <c r="F196" i="18" a="1"/>
  <c r="F196" i="18" s="1"/>
  <c r="F138" i="18" a="1"/>
  <c r="F138" i="18" s="1"/>
  <c r="C197" i="18" a="1"/>
  <c r="C197" i="18" s="1"/>
  <c r="D181" i="18"/>
  <c r="C181" i="18" a="1"/>
  <c r="C181" i="18" s="1"/>
  <c r="E181" i="18"/>
  <c r="C173" i="18" a="1"/>
  <c r="C173" i="18" s="1"/>
  <c r="D173" i="18"/>
  <c r="E173" i="18"/>
  <c r="D145" i="18"/>
  <c r="E145" i="18"/>
  <c r="D137" i="18"/>
  <c r="E137" i="18"/>
  <c r="C137" i="18" a="1"/>
  <c r="C137" i="18" s="1"/>
  <c r="D182" i="18"/>
  <c r="C182" i="18" a="1"/>
  <c r="C182" i="18" s="1"/>
  <c r="F169" i="18" a="1"/>
  <c r="F169" i="18" s="1"/>
  <c r="F68" i="18" a="1"/>
  <c r="F68" i="18" s="1"/>
  <c r="C196" i="18" a="1"/>
  <c r="C196" i="18" s="1"/>
  <c r="C177" i="18" a="1"/>
  <c r="C177" i="18" s="1"/>
  <c r="E201" i="18"/>
  <c r="C201" i="18" a="1"/>
  <c r="C201" i="18" s="1"/>
  <c r="D201" i="18"/>
  <c r="D157" i="18"/>
  <c r="C157" i="18" a="1"/>
  <c r="C157" i="18" s="1"/>
  <c r="E157" i="18"/>
  <c r="E144" i="18"/>
  <c r="D144" i="18"/>
  <c r="C144" i="18" a="1"/>
  <c r="C144" i="18" s="1"/>
  <c r="D129" i="18"/>
  <c r="E129" i="18"/>
  <c r="C129" i="18" a="1"/>
  <c r="C129" i="18" s="1"/>
  <c r="E100" i="18"/>
  <c r="D100" i="18"/>
  <c r="C86" i="18" a="1"/>
  <c r="C86" i="18" s="1"/>
  <c r="D86" i="18"/>
  <c r="E138" i="18"/>
  <c r="D138" i="18"/>
  <c r="F131" i="18" a="1"/>
  <c r="F131" i="18" s="1"/>
  <c r="E182" i="18"/>
  <c r="C165" i="18" a="1"/>
  <c r="C165" i="18" s="1"/>
  <c r="C68" i="18" a="1"/>
  <c r="C68" i="18" s="1"/>
  <c r="E193" i="18"/>
  <c r="C193" i="18" a="1"/>
  <c r="C193" i="18" s="1"/>
  <c r="D193" i="18"/>
  <c r="E164" i="18"/>
  <c r="D164" i="18"/>
  <c r="C150" i="18" a="1"/>
  <c r="C150" i="18" s="1"/>
  <c r="D150" i="18"/>
  <c r="D106" i="18"/>
  <c r="E106" i="18"/>
  <c r="D99" i="18"/>
  <c r="C99" i="18" a="1"/>
  <c r="C99" i="18" s="1"/>
  <c r="C85" i="18" a="1"/>
  <c r="C85" i="18" s="1"/>
  <c r="D85" i="18"/>
  <c r="E85" i="18"/>
  <c r="C77" i="18" a="1"/>
  <c r="C77" i="18" s="1"/>
  <c r="E77" i="18"/>
  <c r="E80" i="18"/>
  <c r="D80" i="18"/>
  <c r="C80" i="18" a="1"/>
  <c r="C80" i="18" s="1"/>
  <c r="F157" i="18" a="1"/>
  <c r="F157" i="18" s="1"/>
  <c r="F141" i="18" a="1"/>
  <c r="F141" i="18" s="1"/>
  <c r="F109" i="18" a="1"/>
  <c r="F109" i="18" s="1"/>
  <c r="C164" i="18" a="1"/>
  <c r="C164" i="18" s="1"/>
  <c r="D170" i="18"/>
  <c r="E170" i="18"/>
  <c r="D163" i="18"/>
  <c r="C163" i="18" a="1"/>
  <c r="C163" i="18" s="1"/>
  <c r="D113" i="18"/>
  <c r="E113" i="18"/>
  <c r="D105" i="18"/>
  <c r="E105" i="18"/>
  <c r="C105" i="18" a="1"/>
  <c r="C105" i="18" s="1"/>
  <c r="D69" i="18"/>
  <c r="E69" i="18"/>
  <c r="F161" i="16" a="1"/>
  <c r="F161" i="16" s="1"/>
  <c r="D109" i="16"/>
  <c r="F109" i="16" a="1"/>
  <c r="F109" i="16" s="1"/>
  <c r="E109" i="16"/>
  <c r="D93" i="16"/>
  <c r="F93" i="16" a="1"/>
  <c r="F93" i="16" s="1"/>
  <c r="E93" i="16"/>
  <c r="D73" i="16"/>
  <c r="F73" i="16" a="1"/>
  <c r="F73" i="16" s="1"/>
  <c r="E73" i="16"/>
  <c r="F173" i="16" a="1"/>
  <c r="F173" i="16" s="1"/>
  <c r="E173" i="16"/>
  <c r="D173" i="16"/>
  <c r="D157" i="16"/>
  <c r="E157" i="16"/>
  <c r="F157" i="16" a="1"/>
  <c r="F157" i="16" s="1"/>
  <c r="D121" i="16"/>
  <c r="E121" i="16"/>
  <c r="F121" i="16" a="1"/>
  <c r="F121" i="16" s="1"/>
  <c r="E196" i="16"/>
  <c r="F195" i="16" a="1"/>
  <c r="F195" i="16" s="1"/>
  <c r="F96" i="16" a="1"/>
  <c r="F96" i="16" s="1"/>
  <c r="E180" i="16"/>
  <c r="D154" i="16"/>
  <c r="D94" i="16"/>
  <c r="E140" i="16"/>
  <c r="F68" i="16" a="1"/>
  <c r="F68" i="16" s="1"/>
  <c r="E111" i="16"/>
  <c r="F183" i="16" a="1"/>
  <c r="F183" i="16" s="1"/>
  <c r="F147" i="16" a="1"/>
  <c r="F147" i="16" s="1"/>
  <c r="F103" i="16" a="1"/>
  <c r="F103" i="16" s="1"/>
  <c r="F89" i="16" a="1"/>
  <c r="F89" i="16" s="1"/>
  <c r="F83" i="16" a="1"/>
  <c r="F83" i="16" s="1"/>
  <c r="F75" i="16" a="1"/>
  <c r="F75" i="16" s="1"/>
  <c r="E189" i="16"/>
  <c r="E159" i="16"/>
  <c r="E132" i="16"/>
  <c r="E95" i="16"/>
  <c r="D189" i="16"/>
  <c r="D110" i="16"/>
  <c r="D88" i="16"/>
  <c r="E125" i="16"/>
  <c r="F182" i="16" a="1"/>
  <c r="F182" i="16" s="1"/>
  <c r="F167" i="16" a="1"/>
  <c r="F167" i="16" s="1"/>
  <c r="F125" i="16" a="1"/>
  <c r="F125" i="16" s="1"/>
  <c r="F118" i="16" a="1"/>
  <c r="F118" i="16" s="1"/>
  <c r="F94" i="16" a="1"/>
  <c r="F94" i="16" s="1"/>
  <c r="F88" i="16" a="1"/>
  <c r="F88" i="16" s="1"/>
  <c r="F67" i="16" a="1"/>
  <c r="F67" i="16" s="1"/>
  <c r="E188" i="16"/>
  <c r="E158" i="16"/>
  <c r="E147" i="16"/>
  <c r="E131" i="16"/>
  <c r="E94" i="16"/>
  <c r="E83" i="16"/>
  <c r="D188" i="16"/>
  <c r="D124" i="16"/>
  <c r="F119" i="16" a="1"/>
  <c r="F119" i="16" s="1"/>
  <c r="E160" i="16"/>
  <c r="E75" i="16"/>
  <c r="F175" i="16" a="1"/>
  <c r="F175" i="16" s="1"/>
  <c r="F153" i="16" a="1"/>
  <c r="F153" i="16" s="1"/>
  <c r="F146" i="16" a="1"/>
  <c r="F146" i="16" s="1"/>
  <c r="F140" i="16" a="1"/>
  <c r="F140" i="16" s="1"/>
  <c r="F124" i="16" a="1"/>
  <c r="F124" i="16" s="1"/>
  <c r="F117" i="16" a="1"/>
  <c r="F117" i="16" s="1"/>
  <c r="F111" i="16" a="1"/>
  <c r="F111" i="16" s="1"/>
  <c r="F102" i="16" a="1"/>
  <c r="F102" i="16" s="1"/>
  <c r="F82" i="16" a="1"/>
  <c r="F82" i="16" s="1"/>
  <c r="E185" i="16"/>
  <c r="E146" i="16"/>
  <c r="D185" i="16"/>
  <c r="D166" i="16"/>
  <c r="D146" i="16"/>
  <c r="D66" i="16"/>
  <c r="E96" i="16"/>
  <c r="D74" i="16"/>
  <c r="F199" i="16" a="1"/>
  <c r="F199" i="16" s="1"/>
  <c r="F189" i="16" a="1"/>
  <c r="F189" i="16" s="1"/>
  <c r="F166" i="16" a="1"/>
  <c r="F166" i="16" s="1"/>
  <c r="F152" i="16" a="1"/>
  <c r="F152" i="16" s="1"/>
  <c r="F131" i="16" a="1"/>
  <c r="F131" i="16" s="1"/>
  <c r="F116" i="16" a="1"/>
  <c r="F116" i="16" s="1"/>
  <c r="F80" i="16" a="1"/>
  <c r="F80" i="16" s="1"/>
  <c r="E144" i="16"/>
  <c r="E116" i="16"/>
  <c r="E102" i="16"/>
  <c r="D196" i="16"/>
  <c r="D168" i="16"/>
  <c r="F168" i="16" a="1"/>
  <c r="F168" i="16" s="1"/>
  <c r="E168" i="16"/>
  <c r="F193" i="16" a="1"/>
  <c r="F193" i="16" s="1"/>
  <c r="F174" i="16" a="1"/>
  <c r="F174" i="16" s="1"/>
  <c r="E174" i="16"/>
  <c r="D167" i="16"/>
  <c r="E167" i="16"/>
  <c r="F110" i="16" a="1"/>
  <c r="F110" i="16" s="1"/>
  <c r="E110" i="16"/>
  <c r="F201" i="16" a="1"/>
  <c r="F201" i="16" s="1"/>
  <c r="D104" i="16"/>
  <c r="F104" i="16" a="1"/>
  <c r="F104" i="16" s="1"/>
  <c r="E104" i="16"/>
  <c r="E90" i="16"/>
  <c r="F90" i="16" a="1"/>
  <c r="F90" i="16" s="1"/>
  <c r="D90" i="16"/>
  <c r="D181" i="16"/>
  <c r="D145" i="16"/>
  <c r="E145" i="16"/>
  <c r="D117" i="16"/>
  <c r="D81" i="16"/>
  <c r="E81" i="16"/>
  <c r="F81" i="16" a="1"/>
  <c r="F81" i="16" s="1"/>
  <c r="E193" i="16"/>
  <c r="D165" i="16"/>
  <c r="D129" i="16"/>
  <c r="E129" i="16"/>
  <c r="D200" i="16"/>
  <c r="F200" i="16" a="1"/>
  <c r="F200" i="16" s="1"/>
  <c r="E200" i="16"/>
  <c r="F136" i="16" a="1"/>
  <c r="F136" i="16" s="1"/>
  <c r="E136" i="16"/>
  <c r="F72" i="16" a="1"/>
  <c r="F72" i="16" s="1"/>
  <c r="E72" i="16"/>
  <c r="D78" i="16"/>
  <c r="F78" i="16" a="1"/>
  <c r="F78" i="16" s="1"/>
  <c r="E78" i="16"/>
  <c r="D123" i="16"/>
  <c r="E123" i="16"/>
  <c r="D101" i="16"/>
  <c r="F101" i="16" a="1"/>
  <c r="F101" i="16" s="1"/>
  <c r="F129" i="16" a="1"/>
  <c r="F129" i="16" s="1"/>
  <c r="D142" i="16"/>
  <c r="F142" i="16" a="1"/>
  <c r="F142" i="16" s="1"/>
  <c r="E142" i="16"/>
  <c r="F165" i="16" a="1"/>
  <c r="F165" i="16" s="1"/>
  <c r="E165" i="16"/>
  <c r="E101" i="16"/>
  <c r="D201" i="16"/>
  <c r="D177" i="16"/>
  <c r="E177" i="16"/>
  <c r="D113" i="16"/>
  <c r="E113" i="16"/>
  <c r="F85" i="16" a="1"/>
  <c r="F85" i="16" s="1"/>
  <c r="F77" i="16" a="1"/>
  <c r="F77" i="16" s="1"/>
  <c r="D77" i="16"/>
  <c r="E187" i="16"/>
  <c r="D187" i="16"/>
  <c r="D137" i="16"/>
  <c r="E137" i="16"/>
  <c r="F123" i="16" a="1"/>
  <c r="F123" i="16" s="1"/>
  <c r="D197" i="16"/>
  <c r="D169" i="16"/>
  <c r="E169" i="16"/>
  <c r="D161" i="16"/>
  <c r="E161" i="16"/>
  <c r="D155" i="16"/>
  <c r="E155" i="16"/>
  <c r="D133" i="16"/>
  <c r="D105" i="16"/>
  <c r="E105" i="16"/>
  <c r="F105" i="16" a="1"/>
  <c r="F105" i="16" s="1"/>
  <c r="D97" i="16"/>
  <c r="E97" i="16"/>
  <c r="F97" i="16" a="1"/>
  <c r="F97" i="16" s="1"/>
  <c r="D91" i="16"/>
  <c r="E91" i="16"/>
  <c r="D69" i="16"/>
  <c r="F69" i="16" a="1"/>
  <c r="F69" i="16" s="1"/>
  <c r="E199" i="16"/>
  <c r="E183" i="16"/>
  <c r="E175" i="16"/>
  <c r="E151" i="16"/>
  <c r="E143" i="16"/>
  <c r="E135" i="16"/>
  <c r="E119" i="16"/>
  <c r="E103" i="16"/>
  <c r="E87" i="16"/>
  <c r="F180" i="16" a="1"/>
  <c r="F180" i="16" s="1"/>
  <c r="F164" i="16" a="1"/>
  <c r="F164" i="16" s="1"/>
  <c r="F148" i="16" a="1"/>
  <c r="F148" i="16" s="1"/>
  <c r="F132" i="16" a="1"/>
  <c r="F132" i="16" s="1"/>
  <c r="F100" i="16" a="1"/>
  <c r="F100" i="16" s="1"/>
  <c r="E190" i="16"/>
  <c r="D186" i="16"/>
  <c r="D138" i="16"/>
  <c r="D125" i="16"/>
  <c r="E171" i="16"/>
  <c r="E139" i="16"/>
  <c r="D199" i="16"/>
  <c r="D158" i="16"/>
  <c r="F194" i="16" a="1"/>
  <c r="F194" i="16" s="1"/>
  <c r="F190" i="16" a="1"/>
  <c r="F190" i="16" s="1"/>
  <c r="F186" i="16" a="1"/>
  <c r="F186" i="16" s="1"/>
  <c r="F170" i="16" a="1"/>
  <c r="F170" i="16" s="1"/>
  <c r="F162" i="16" a="1"/>
  <c r="F162" i="16" s="1"/>
  <c r="F154" i="16" a="1"/>
  <c r="F154" i="16" s="1"/>
  <c r="F138" i="16" a="1"/>
  <c r="F138" i="16" s="1"/>
  <c r="F130" i="16" a="1"/>
  <c r="F130" i="16" s="1"/>
  <c r="F122" i="16" a="1"/>
  <c r="F122" i="16" s="1"/>
  <c r="F106" i="16" a="1"/>
  <c r="F106" i="16" s="1"/>
  <c r="F74" i="16" a="1"/>
  <c r="F74" i="16" s="1"/>
  <c r="E170" i="16"/>
  <c r="E106" i="16"/>
  <c r="D198" i="16"/>
  <c r="D43" i="22"/>
  <c r="F30" i="18" a="1"/>
  <c r="F30" i="18" s="1"/>
  <c r="E58" i="16"/>
  <c r="F4" i="18" a="1"/>
  <c r="F4" i="18" s="1"/>
  <c r="D50" i="20"/>
  <c r="F6" i="21" a="1"/>
  <c r="F6" i="21" s="1"/>
  <c r="F3" i="23" a="1"/>
  <c r="F3" i="23" s="1"/>
  <c r="C56" i="24" a="1"/>
  <c r="C56" i="24" s="1"/>
  <c r="D31" i="25"/>
  <c r="F7" i="26" a="1"/>
  <c r="F7" i="26" s="1"/>
  <c r="C22" i="26" a="1"/>
  <c r="C22" i="26" s="1"/>
  <c r="F5" i="16" a="1"/>
  <c r="F5" i="16" s="1"/>
  <c r="F6" i="20" a="1"/>
  <c r="F6" i="20" s="1"/>
  <c r="F3" i="22" a="1"/>
  <c r="F3" i="22" s="1"/>
  <c r="D49" i="22"/>
  <c r="D49" i="24"/>
  <c r="F3" i="25" a="1"/>
  <c r="F3" i="25" s="1"/>
  <c r="F4" i="16" a="1"/>
  <c r="F4" i="16" s="1"/>
  <c r="F18" i="16" a="1"/>
  <c r="F18" i="16" s="1"/>
  <c r="F7" i="18" a="1"/>
  <c r="F7" i="18" s="1"/>
  <c r="F4" i="22" a="1"/>
  <c r="F4" i="22" s="1"/>
  <c r="F22" i="23" a="1"/>
  <c r="F22" i="23" s="1"/>
  <c r="F4" i="25" a="1"/>
  <c r="F4" i="25" s="1"/>
  <c r="F4" i="15" a="1"/>
  <c r="F4" i="15" s="1"/>
  <c r="F37" i="16" a="1"/>
  <c r="F37" i="16" s="1"/>
  <c r="F8" i="18" a="1"/>
  <c r="F8" i="18" s="1"/>
  <c r="F36" i="18" a="1"/>
  <c r="F36" i="18" s="1"/>
  <c r="E49" i="22"/>
  <c r="C31" i="23" a="1"/>
  <c r="C31" i="23" s="1"/>
  <c r="F5" i="25" a="1"/>
  <c r="F5" i="25" s="1"/>
  <c r="E58" i="26"/>
  <c r="F6" i="16" a="1"/>
  <c r="F6" i="16" s="1"/>
  <c r="F49" i="18" a="1"/>
  <c r="F49" i="18" s="1"/>
  <c r="D28" i="21"/>
  <c r="F57" i="21" a="1"/>
  <c r="F57" i="21" s="1"/>
  <c r="E60" i="22"/>
  <c r="F8" i="23" a="1"/>
  <c r="F8" i="23" s="1"/>
  <c r="C47" i="23" a="1"/>
  <c r="C47" i="23" s="1"/>
  <c r="F54" i="23" a="1"/>
  <c r="F54" i="23" s="1"/>
  <c r="F5" i="24" a="1"/>
  <c r="F5" i="24" s="1"/>
  <c r="E43" i="24"/>
  <c r="F4" i="26" a="1"/>
  <c r="F4" i="26" s="1"/>
  <c r="F7" i="16" a="1"/>
  <c r="F7" i="16" s="1"/>
  <c r="C23" i="18" a="1"/>
  <c r="C23" i="18" s="1"/>
  <c r="F4" i="21" a="1"/>
  <c r="F4" i="21" s="1"/>
  <c r="D52" i="21"/>
  <c r="C56" i="23" a="1"/>
  <c r="C56" i="23" s="1"/>
  <c r="F56" i="23" a="1"/>
  <c r="F56" i="23" s="1"/>
  <c r="F25" i="26" a="1"/>
  <c r="F25" i="26" s="1"/>
  <c r="F8" i="16" a="1"/>
  <c r="F8" i="16" s="1"/>
  <c r="E42" i="16"/>
  <c r="F3" i="18" a="1"/>
  <c r="F3" i="18" s="1"/>
  <c r="C48" i="18" a="1"/>
  <c r="C48" i="18" s="1"/>
  <c r="D36" i="20"/>
  <c r="F5" i="21" a="1"/>
  <c r="F5" i="21" s="1"/>
  <c r="D55" i="21"/>
  <c r="F8" i="22" a="1"/>
  <c r="F8" i="22" s="1"/>
  <c r="C41" i="22" a="1"/>
  <c r="C41" i="22" s="1"/>
  <c r="D54" i="23"/>
  <c r="F59" i="23" a="1"/>
  <c r="F59" i="23" s="1"/>
  <c r="C25" i="24" a="1"/>
  <c r="C25" i="24" s="1"/>
  <c r="C60" i="25" a="1"/>
  <c r="C60" i="25" s="1"/>
  <c r="F55" i="26" a="1"/>
  <c r="F55" i="26" s="1"/>
  <c r="C58" i="24" a="1"/>
  <c r="C58" i="24" s="1"/>
  <c r="F47" i="22" a="1"/>
  <c r="F47" i="22" s="1"/>
  <c r="E47" i="22"/>
  <c r="D52" i="16"/>
  <c r="C46" i="18" a="1"/>
  <c r="C46" i="18" s="1"/>
  <c r="E46" i="18"/>
  <c r="D61" i="18"/>
  <c r="C61" i="18" a="1"/>
  <c r="C61" i="18" s="1"/>
  <c r="F61" i="18" a="1"/>
  <c r="F61" i="18" s="1"/>
  <c r="E30" i="20"/>
  <c r="E46" i="16"/>
  <c r="F31" i="16" a="1"/>
  <c r="F31" i="16" s="1"/>
  <c r="C29" i="18" a="1"/>
  <c r="C29" i="18" s="1"/>
  <c r="D16" i="18"/>
  <c r="E21" i="18"/>
  <c r="D44" i="20"/>
  <c r="E38" i="20"/>
  <c r="F40" i="20" a="1"/>
  <c r="F40" i="20" s="1"/>
  <c r="D36" i="21"/>
  <c r="C58" i="22" a="1"/>
  <c r="C58" i="22" s="1"/>
  <c r="E28" i="22"/>
  <c r="C32" i="23" a="1"/>
  <c r="C32" i="23" s="1"/>
  <c r="C48" i="23" a="1"/>
  <c r="C48" i="23" s="1"/>
  <c r="D30" i="23"/>
  <c r="E40" i="23"/>
  <c r="F24" i="23" a="1"/>
  <c r="F24" i="23" s="1"/>
  <c r="F60" i="23" a="1"/>
  <c r="F60" i="23" s="1"/>
  <c r="C29" i="24" a="1"/>
  <c r="C29" i="24" s="1"/>
  <c r="D33" i="24"/>
  <c r="D61" i="24"/>
  <c r="E55" i="24"/>
  <c r="F25" i="24" a="1"/>
  <c r="F25" i="24" s="1"/>
  <c r="C29" i="25" a="1"/>
  <c r="C29" i="25" s="1"/>
  <c r="D32" i="25"/>
  <c r="F13" i="25" a="1"/>
  <c r="F13" i="25" s="1"/>
  <c r="F59" i="25" a="1"/>
  <c r="F59" i="25" s="1"/>
  <c r="C31" i="26" a="1"/>
  <c r="C31" i="26" s="1"/>
  <c r="D19" i="26"/>
  <c r="E42" i="26"/>
  <c r="F33" i="26" a="1"/>
  <c r="F33" i="26" s="1"/>
  <c r="D29" i="24"/>
  <c r="D57" i="16"/>
  <c r="E50" i="16"/>
  <c r="C32" i="18" a="1"/>
  <c r="C32" i="18" s="1"/>
  <c r="D20" i="18"/>
  <c r="E33" i="18"/>
  <c r="F60" i="18" a="1"/>
  <c r="F60" i="18" s="1"/>
  <c r="E41" i="20"/>
  <c r="D44" i="21"/>
  <c r="C24" i="22" a="1"/>
  <c r="C24" i="22" s="1"/>
  <c r="D45" i="22"/>
  <c r="E35" i="22"/>
  <c r="C49" i="23" a="1"/>
  <c r="C49" i="23" s="1"/>
  <c r="D41" i="23"/>
  <c r="E43" i="23"/>
  <c r="F32" i="23" a="1"/>
  <c r="F32" i="23" s="1"/>
  <c r="C37" i="24" a="1"/>
  <c r="C37" i="24" s="1"/>
  <c r="D17" i="24"/>
  <c r="D36" i="24"/>
  <c r="E59" i="24"/>
  <c r="F37" i="24" a="1"/>
  <c r="F37" i="24" s="1"/>
  <c r="C32" i="25" a="1"/>
  <c r="C32" i="25" s="1"/>
  <c r="D35" i="25"/>
  <c r="E29" i="25"/>
  <c r="F15" i="25" a="1"/>
  <c r="F15" i="25" s="1"/>
  <c r="C38" i="26" a="1"/>
  <c r="C38" i="26" s="1"/>
  <c r="D27" i="26"/>
  <c r="E50" i="26"/>
  <c r="F41" i="26" a="1"/>
  <c r="F41" i="26" s="1"/>
  <c r="C28" i="25" a="1"/>
  <c r="C28" i="25" s="1"/>
  <c r="E54" i="16"/>
  <c r="F50" i="16" a="1"/>
  <c r="F50" i="16" s="1"/>
  <c r="C39" i="18" a="1"/>
  <c r="C39" i="18" s="1"/>
  <c r="D24" i="18"/>
  <c r="E39" i="18"/>
  <c r="D52" i="20"/>
  <c r="E46" i="20"/>
  <c r="F49" i="20" a="1"/>
  <c r="F49" i="20" s="1"/>
  <c r="D47" i="21"/>
  <c r="E21" i="21"/>
  <c r="F38" i="21" a="1"/>
  <c r="F38" i="21" s="1"/>
  <c r="C32" i="22" a="1"/>
  <c r="C32" i="22" s="1"/>
  <c r="E36" i="22"/>
  <c r="F36" i="22" a="1"/>
  <c r="F36" i="22" s="1"/>
  <c r="C35" i="23" a="1"/>
  <c r="C35" i="23" s="1"/>
  <c r="C51" i="23" a="1"/>
  <c r="C51" i="23" s="1"/>
  <c r="D43" i="23"/>
  <c r="E51" i="23"/>
  <c r="F35" i="23" a="1"/>
  <c r="F35" i="23" s="1"/>
  <c r="C40" i="24" a="1"/>
  <c r="C40" i="24" s="1"/>
  <c r="D20" i="24"/>
  <c r="D37" i="24"/>
  <c r="F40" i="24" a="1"/>
  <c r="F40" i="24" s="1"/>
  <c r="C36" i="25" a="1"/>
  <c r="C36" i="25" s="1"/>
  <c r="D16" i="25"/>
  <c r="D45" i="25"/>
  <c r="E31" i="25"/>
  <c r="C41" i="26" a="1"/>
  <c r="C41" i="26" s="1"/>
  <c r="D35" i="26"/>
  <c r="E53" i="26"/>
  <c r="F49" i="26" a="1"/>
  <c r="F49" i="26" s="1"/>
  <c r="E57" i="16"/>
  <c r="C45" i="18" a="1"/>
  <c r="C45" i="18" s="1"/>
  <c r="D32" i="18"/>
  <c r="D55" i="20"/>
  <c r="E49" i="20"/>
  <c r="F61" i="20" a="1"/>
  <c r="F61" i="20" s="1"/>
  <c r="D50" i="21"/>
  <c r="E29" i="21"/>
  <c r="F46" i="21" a="1"/>
  <c r="F46" i="21" s="1"/>
  <c r="C35" i="22" a="1"/>
  <c r="C35" i="22" s="1"/>
  <c r="D50" i="22"/>
  <c r="E43" i="22"/>
  <c r="F50" i="22" a="1"/>
  <c r="F50" i="22" s="1"/>
  <c r="C14" i="23" a="1"/>
  <c r="C14" i="23" s="1"/>
  <c r="C40" i="23" a="1"/>
  <c r="C40" i="23" s="1"/>
  <c r="C52" i="23" a="1"/>
  <c r="C52" i="23" s="1"/>
  <c r="D51" i="23"/>
  <c r="E56" i="23"/>
  <c r="F43" i="23" a="1"/>
  <c r="F43" i="23" s="1"/>
  <c r="C5" i="24" a="1"/>
  <c r="C5" i="24" s="1"/>
  <c r="C43" i="24" a="1"/>
  <c r="C43" i="24" s="1"/>
  <c r="D21" i="24"/>
  <c r="D40" i="24"/>
  <c r="E20" i="24"/>
  <c r="F43" i="24" a="1"/>
  <c r="F43" i="24" s="1"/>
  <c r="C41" i="25" a="1"/>
  <c r="C41" i="25" s="1"/>
  <c r="D47" i="25"/>
  <c r="E32" i="25"/>
  <c r="F35" i="25" a="1"/>
  <c r="F35" i="25" s="1"/>
  <c r="D43" i="26"/>
  <c r="C60" i="23" a="1"/>
  <c r="C60" i="23" s="1"/>
  <c r="F21" i="24" a="1"/>
  <c r="F21" i="24" s="1"/>
  <c r="E18" i="16"/>
  <c r="D36" i="18"/>
  <c r="E52" i="20"/>
  <c r="E37" i="21"/>
  <c r="D53" i="22"/>
  <c r="F58" i="22" a="1"/>
  <c r="F58" i="22" s="1"/>
  <c r="C20" i="23" a="1"/>
  <c r="C20" i="23" s="1"/>
  <c r="C42" i="23" a="1"/>
  <c r="C42" i="23" s="1"/>
  <c r="E57" i="23"/>
  <c r="C53" i="24" a="1"/>
  <c r="C53" i="24" s="1"/>
  <c r="D24" i="24"/>
  <c r="D48" i="24"/>
  <c r="E28" i="24"/>
  <c r="F53" i="24" a="1"/>
  <c r="F53" i="24" s="1"/>
  <c r="C13" i="25" a="1"/>
  <c r="C13" i="25" s="1"/>
  <c r="C44" i="25" a="1"/>
  <c r="C44" i="25" s="1"/>
  <c r="D23" i="25"/>
  <c r="D48" i="25"/>
  <c r="E40" i="25"/>
  <c r="C52" i="26" a="1"/>
  <c r="C52" i="26" s="1"/>
  <c r="D51" i="26"/>
  <c r="E61" i="26"/>
  <c r="E26" i="16"/>
  <c r="D51" i="18"/>
  <c r="D20" i="20"/>
  <c r="E54" i="20"/>
  <c r="E45" i="21"/>
  <c r="C53" i="22" a="1"/>
  <c r="C53" i="22" s="1"/>
  <c r="D58" i="22"/>
  <c r="C26" i="23" a="1"/>
  <c r="C26" i="23" s="1"/>
  <c r="C57" i="23" a="1"/>
  <c r="C57" i="23" s="1"/>
  <c r="C13" i="24" a="1"/>
  <c r="C13" i="24" s="1"/>
  <c r="D25" i="24"/>
  <c r="E34" i="24"/>
  <c r="F56" i="24" a="1"/>
  <c r="F56" i="24" s="1"/>
  <c r="C16" i="25" a="1"/>
  <c r="C16" i="25" s="1"/>
  <c r="C45" i="25" a="1"/>
  <c r="C45" i="25" s="1"/>
  <c r="D56" i="25"/>
  <c r="E45" i="25"/>
  <c r="F41" i="25" a="1"/>
  <c r="F41" i="25" s="1"/>
  <c r="C54" i="26" a="1"/>
  <c r="C54" i="26" s="1"/>
  <c r="D57" i="26"/>
  <c r="E34" i="16"/>
  <c r="F9" i="18" a="1"/>
  <c r="F9" i="18" s="1"/>
  <c r="C16" i="18" a="1"/>
  <c r="C16" i="18" s="1"/>
  <c r="D52" i="18"/>
  <c r="F24" i="18" a="1"/>
  <c r="F24" i="18" s="1"/>
  <c r="D28" i="20"/>
  <c r="E22" i="20"/>
  <c r="D20" i="21"/>
  <c r="D58" i="21"/>
  <c r="E53" i="21"/>
  <c r="D61" i="22"/>
  <c r="E56" i="22"/>
  <c r="C28" i="23" a="1"/>
  <c r="C28" i="23" s="1"/>
  <c r="C44" i="23" a="1"/>
  <c r="C44" i="23" s="1"/>
  <c r="C59" i="23" a="1"/>
  <c r="C59" i="23" s="1"/>
  <c r="E19" i="23"/>
  <c r="F11" i="23" a="1"/>
  <c r="F11" i="23" s="1"/>
  <c r="C21" i="24" a="1"/>
  <c r="C21" i="24" s="1"/>
  <c r="C59" i="24" a="1"/>
  <c r="C59" i="24" s="1"/>
  <c r="D28" i="24"/>
  <c r="D53" i="24"/>
  <c r="E36" i="24"/>
  <c r="F13" i="24" a="1"/>
  <c r="F13" i="24" s="1"/>
  <c r="F59" i="24" a="1"/>
  <c r="F59" i="24" s="1"/>
  <c r="C48" i="25" a="1"/>
  <c r="C48" i="25" s="1"/>
  <c r="D29" i="25"/>
  <c r="E56" i="25"/>
  <c r="C4" i="26" a="1"/>
  <c r="C4" i="26" s="1"/>
  <c r="C57" i="26" a="1"/>
  <c r="C57" i="26" s="1"/>
  <c r="D59" i="26"/>
  <c r="F17" i="26" a="1"/>
  <c r="F17" i="26" s="1"/>
  <c r="E56" i="16"/>
  <c r="D56" i="16"/>
  <c r="F56" i="16" a="1"/>
  <c r="F56" i="16" s="1"/>
  <c r="C10" i="18" a="1"/>
  <c r="C10" i="18" s="1"/>
  <c r="F10" i="18" a="1"/>
  <c r="F10" i="18" s="1"/>
  <c r="F38" i="18" a="1"/>
  <c r="F38" i="18" s="1"/>
  <c r="D38" i="18"/>
  <c r="E38" i="18"/>
  <c r="C38" i="18" a="1"/>
  <c r="C38" i="18" s="1"/>
  <c r="F54" i="18" a="1"/>
  <c r="F54" i="18" s="1"/>
  <c r="D54" i="18"/>
  <c r="C54" i="18" a="1"/>
  <c r="C54" i="18" s="1"/>
  <c r="E54" i="18"/>
  <c r="F59" i="16" a="1"/>
  <c r="F59" i="16" s="1"/>
  <c r="D59" i="16"/>
  <c r="E59" i="16"/>
  <c r="F60" i="16" a="1"/>
  <c r="F60" i="16" s="1"/>
  <c r="D60" i="16"/>
  <c r="E60" i="16"/>
  <c r="F6" i="18" a="1"/>
  <c r="F6" i="18" s="1"/>
  <c r="C6" i="18" a="1"/>
  <c r="C6" i="18" s="1"/>
  <c r="E42" i="18"/>
  <c r="F42" i="18" a="1"/>
  <c r="F42" i="18" s="1"/>
  <c r="D42" i="18"/>
  <c r="C42" i="18" a="1"/>
  <c r="C42" i="18" s="1"/>
  <c r="D51" i="16"/>
  <c r="F51" i="16" a="1"/>
  <c r="F51" i="16" s="1"/>
  <c r="E51" i="16"/>
  <c r="E26" i="18"/>
  <c r="C26" i="18" a="1"/>
  <c r="C26" i="18" s="1"/>
  <c r="F26" i="18" a="1"/>
  <c r="F26" i="18" s="1"/>
  <c r="D26" i="18"/>
  <c r="F22" i="18" a="1"/>
  <c r="F22" i="18" s="1"/>
  <c r="C22" i="18" a="1"/>
  <c r="C22" i="18" s="1"/>
  <c r="D22" i="18"/>
  <c r="E22" i="18"/>
  <c r="D57" i="18"/>
  <c r="E57" i="18"/>
  <c r="F57" i="18" a="1"/>
  <c r="F57" i="18" s="1"/>
  <c r="C57" i="18" a="1"/>
  <c r="C57" i="18" s="1"/>
  <c r="F48" i="16" a="1"/>
  <c r="F48" i="16" s="1"/>
  <c r="E48" i="16"/>
  <c r="D48" i="16"/>
  <c r="D55" i="16"/>
  <c r="F55" i="16" a="1"/>
  <c r="F55" i="16" s="1"/>
  <c r="E55" i="16"/>
  <c r="D17" i="16"/>
  <c r="D25" i="16"/>
  <c r="D33" i="16"/>
  <c r="D41" i="16"/>
  <c r="D49" i="16"/>
  <c r="E19" i="16"/>
  <c r="E27" i="16"/>
  <c r="E35" i="16"/>
  <c r="E43" i="16"/>
  <c r="F12" i="16" a="1"/>
  <c r="F12" i="16" s="1"/>
  <c r="F19" i="16" a="1"/>
  <c r="F19" i="16" s="1"/>
  <c r="F25" i="16" a="1"/>
  <c r="F25" i="16" s="1"/>
  <c r="F38" i="16" a="1"/>
  <c r="F38" i="16" s="1"/>
  <c r="F44" i="16" a="1"/>
  <c r="F44" i="16" s="1"/>
  <c r="E35" i="18"/>
  <c r="F35" i="18" a="1"/>
  <c r="F35" i="18" s="1"/>
  <c r="E59" i="18"/>
  <c r="F59" i="18" a="1"/>
  <c r="F59" i="18" s="1"/>
  <c r="C4" i="18" a="1"/>
  <c r="C4" i="18" s="1"/>
  <c r="C17" i="18" a="1"/>
  <c r="C17" i="18" s="1"/>
  <c r="C30" i="18" a="1"/>
  <c r="C30" i="18" s="1"/>
  <c r="C36" i="18" a="1"/>
  <c r="C36" i="18" s="1"/>
  <c r="C43" i="18" a="1"/>
  <c r="C43" i="18" s="1"/>
  <c r="C49" i="18" a="1"/>
  <c r="C49" i="18" s="1"/>
  <c r="D17" i="18"/>
  <c r="D25" i="18"/>
  <c r="D33" i="18"/>
  <c r="D53" i="18"/>
  <c r="E34" i="18"/>
  <c r="E47" i="18"/>
  <c r="E61" i="18"/>
  <c r="F12" i="18" a="1"/>
  <c r="F12" i="18" s="1"/>
  <c r="F25" i="18" a="1"/>
  <c r="F25" i="18" s="1"/>
  <c r="F37" i="18" a="1"/>
  <c r="F37" i="18" s="1"/>
  <c r="F50" i="18" a="1"/>
  <c r="F50" i="18" s="1"/>
  <c r="F8" i="20" a="1"/>
  <c r="F8" i="20" s="1"/>
  <c r="D16" i="16"/>
  <c r="D40" i="16"/>
  <c r="D18" i="16"/>
  <c r="D26" i="16"/>
  <c r="D34" i="16"/>
  <c r="D42" i="16"/>
  <c r="D50" i="16"/>
  <c r="D58" i="16"/>
  <c r="E20" i="16"/>
  <c r="E28" i="16"/>
  <c r="E36" i="16"/>
  <c r="E44" i="16"/>
  <c r="E52" i="16"/>
  <c r="F13" i="16" a="1"/>
  <c r="F13" i="16" s="1"/>
  <c r="E15" i="16" s="1"/>
  <c r="F26" i="16" a="1"/>
  <c r="F26" i="16" s="1"/>
  <c r="F32" i="16" a="1"/>
  <c r="F32" i="16" s="1"/>
  <c r="F39" i="16" a="1"/>
  <c r="F39" i="16" s="1"/>
  <c r="F45" i="16" a="1"/>
  <c r="F45" i="16" s="1"/>
  <c r="F58" i="16" a="1"/>
  <c r="F58" i="16" s="1"/>
  <c r="C5" i="18" a="1"/>
  <c r="C5" i="18" s="1"/>
  <c r="C18" i="18" a="1"/>
  <c r="C18" i="18" s="1"/>
  <c r="C24" i="18" a="1"/>
  <c r="C24" i="18" s="1"/>
  <c r="C31" i="18" a="1"/>
  <c r="C31" i="18" s="1"/>
  <c r="C37" i="18" a="1"/>
  <c r="C37" i="18" s="1"/>
  <c r="C50" i="18" a="1"/>
  <c r="C50" i="18" s="1"/>
  <c r="C56" i="18" a="1"/>
  <c r="C56" i="18" s="1"/>
  <c r="D18" i="18"/>
  <c r="D34" i="18"/>
  <c r="D44" i="18"/>
  <c r="D55" i="18"/>
  <c r="E23" i="18"/>
  <c r="E37" i="18"/>
  <c r="E49" i="18"/>
  <c r="F13" i="18" a="1"/>
  <c r="F13" i="18" s="1"/>
  <c r="F40" i="18" a="1"/>
  <c r="F40" i="18" s="1"/>
  <c r="F52" i="18" a="1"/>
  <c r="F52" i="18" s="1"/>
  <c r="F3" i="20" a="1"/>
  <c r="F3" i="20" s="1"/>
  <c r="F11" i="20" a="1"/>
  <c r="F11" i="20" s="1"/>
  <c r="E19" i="20"/>
  <c r="F19" i="20" a="1"/>
  <c r="F19" i="20" s="1"/>
  <c r="D19" i="20"/>
  <c r="F27" i="20" a="1"/>
  <c r="F27" i="20" s="1"/>
  <c r="E27" i="20"/>
  <c r="D27" i="20"/>
  <c r="E58" i="18"/>
  <c r="F5" i="15" a="1"/>
  <c r="F5" i="15" s="1"/>
  <c r="D19" i="16"/>
  <c r="D27" i="16"/>
  <c r="D35" i="16"/>
  <c r="D43" i="16"/>
  <c r="E21" i="16"/>
  <c r="E29" i="16"/>
  <c r="E37" i="16"/>
  <c r="E45" i="16"/>
  <c r="E53" i="16"/>
  <c r="E61" i="16"/>
  <c r="F14" i="16" a="1"/>
  <c r="F14" i="16" s="1"/>
  <c r="F20" i="16" a="1"/>
  <c r="F20" i="16" s="1"/>
  <c r="F27" i="16" a="1"/>
  <c r="F27" i="16" s="1"/>
  <c r="F33" i="16" a="1"/>
  <c r="F33" i="16" s="1"/>
  <c r="F46" i="16" a="1"/>
  <c r="F46" i="16" s="1"/>
  <c r="F52" i="16" a="1"/>
  <c r="F52" i="16" s="1"/>
  <c r="F11" i="18" a="1"/>
  <c r="F11" i="18" s="1"/>
  <c r="E43" i="18"/>
  <c r="F43" i="18" a="1"/>
  <c r="F43" i="18" s="1"/>
  <c r="C12" i="18" a="1"/>
  <c r="C12" i="18" s="1"/>
  <c r="C19" i="18" a="1"/>
  <c r="C19" i="18" s="1"/>
  <c r="C25" i="18" a="1"/>
  <c r="C25" i="18" s="1"/>
  <c r="C44" i="18" a="1"/>
  <c r="C44" i="18" s="1"/>
  <c r="D27" i="18"/>
  <c r="D35" i="18"/>
  <c r="D45" i="18"/>
  <c r="D56" i="18"/>
  <c r="E50" i="18"/>
  <c r="F16" i="18" a="1"/>
  <c r="F16" i="18" s="1"/>
  <c r="F28" i="18" a="1"/>
  <c r="F28" i="18" s="1"/>
  <c r="F41" i="18" a="1"/>
  <c r="F41" i="18" s="1"/>
  <c r="F53" i="18" a="1"/>
  <c r="F53" i="18" s="1"/>
  <c r="F4" i="20" a="1"/>
  <c r="F4" i="20" s="1"/>
  <c r="F60" i="20" a="1"/>
  <c r="F60" i="20" s="1"/>
  <c r="E60" i="20"/>
  <c r="F8" i="21" a="1"/>
  <c r="F8" i="21" s="1"/>
  <c r="D24" i="16"/>
  <c r="F24" i="16" a="1"/>
  <c r="F24" i="16" s="1"/>
  <c r="D20" i="16"/>
  <c r="D28" i="16"/>
  <c r="D36" i="16"/>
  <c r="D44" i="16"/>
  <c r="E22" i="16"/>
  <c r="E30" i="16"/>
  <c r="E38" i="16"/>
  <c r="F15" i="16" a="1"/>
  <c r="F15" i="16" s="1"/>
  <c r="F21" i="16" a="1"/>
  <c r="F21" i="16" s="1"/>
  <c r="F34" i="16" a="1"/>
  <c r="F34" i="16" s="1"/>
  <c r="F40" i="16" a="1"/>
  <c r="F40" i="16" s="1"/>
  <c r="F47" i="16" a="1"/>
  <c r="F47" i="16" s="1"/>
  <c r="F53" i="16" a="1"/>
  <c r="F53" i="16" s="1"/>
  <c r="C7" i="18" a="1"/>
  <c r="C7" i="18" s="1"/>
  <c r="C13" i="18" a="1"/>
  <c r="C13" i="18" s="1"/>
  <c r="C58" i="18" a="1"/>
  <c r="C58" i="18" s="1"/>
  <c r="D28" i="18"/>
  <c r="D47" i="18"/>
  <c r="D58" i="18"/>
  <c r="E53" i="18"/>
  <c r="F17" i="18" a="1"/>
  <c r="F17" i="18" s="1"/>
  <c r="F29" i="18" a="1"/>
  <c r="F29" i="18" s="1"/>
  <c r="F56" i="18" a="1"/>
  <c r="F56" i="18" s="1"/>
  <c r="F5" i="20" a="1"/>
  <c r="F5" i="20" s="1"/>
  <c r="F21" i="20" a="1"/>
  <c r="F21" i="20" s="1"/>
  <c r="D21" i="20"/>
  <c r="E21" i="20"/>
  <c r="D29" i="20"/>
  <c r="E29" i="20"/>
  <c r="F37" i="20" a="1"/>
  <c r="F37" i="20" s="1"/>
  <c r="D37" i="20"/>
  <c r="E37" i="20"/>
  <c r="D45" i="20"/>
  <c r="E45" i="20"/>
  <c r="F53" i="20" a="1"/>
  <c r="F53" i="20" s="1"/>
  <c r="D53" i="20"/>
  <c r="E53" i="20"/>
  <c r="D60" i="20"/>
  <c r="D32" i="16"/>
  <c r="D29" i="16"/>
  <c r="D53" i="16"/>
  <c r="D61" i="16"/>
  <c r="E23" i="16"/>
  <c r="E31" i="16"/>
  <c r="E39" i="16"/>
  <c r="E47" i="16"/>
  <c r="F3" i="16" a="1"/>
  <c r="F3" i="16" s="1"/>
  <c r="F9" i="16" a="1"/>
  <c r="F9" i="16" s="1"/>
  <c r="F22" i="16" a="1"/>
  <c r="F22" i="16" s="1"/>
  <c r="F28" i="16" a="1"/>
  <c r="F28" i="16" s="1"/>
  <c r="F35" i="16" a="1"/>
  <c r="F35" i="16" s="1"/>
  <c r="F41" i="16" a="1"/>
  <c r="F41" i="16" s="1"/>
  <c r="F54" i="16" a="1"/>
  <c r="F54" i="16" s="1"/>
  <c r="E19" i="18"/>
  <c r="F19" i="18" a="1"/>
  <c r="F19" i="18" s="1"/>
  <c r="E51" i="18"/>
  <c r="F51" i="18" a="1"/>
  <c r="F51" i="18" s="1"/>
  <c r="C14" i="18" a="1"/>
  <c r="C14" i="18" s="1"/>
  <c r="C20" i="18" a="1"/>
  <c r="C20" i="18" s="1"/>
  <c r="C33" i="18" a="1"/>
  <c r="C33" i="18" s="1"/>
  <c r="C52" i="18" a="1"/>
  <c r="C52" i="18" s="1"/>
  <c r="C59" i="18" a="1"/>
  <c r="C59" i="18" s="1"/>
  <c r="D21" i="18"/>
  <c r="D29" i="18"/>
  <c r="D48" i="18"/>
  <c r="D59" i="18"/>
  <c r="E41" i="18"/>
  <c r="F18" i="18" a="1"/>
  <c r="F18" i="18" s="1"/>
  <c r="F32" i="18" a="1"/>
  <c r="F32" i="18" s="1"/>
  <c r="F44" i="18" a="1"/>
  <c r="F44" i="18" s="1"/>
  <c r="F29" i="20" a="1"/>
  <c r="F29" i="20" s="1"/>
  <c r="F9" i="26" a="1"/>
  <c r="F9" i="26" s="1"/>
  <c r="F9" i="21" a="1"/>
  <c r="F9" i="21" s="1"/>
  <c r="D30" i="16"/>
  <c r="E16" i="16"/>
  <c r="F23" i="16" a="1"/>
  <c r="F23" i="16" s="1"/>
  <c r="C8" i="18" a="1"/>
  <c r="C8" i="18" s="1"/>
  <c r="C15" i="18" a="1"/>
  <c r="C15" i="18" s="1"/>
  <c r="C21" i="18" a="1"/>
  <c r="C21" i="18" s="1"/>
  <c r="C34" i="18" a="1"/>
  <c r="C34" i="18" s="1"/>
  <c r="C40" i="18" a="1"/>
  <c r="C40" i="18" s="1"/>
  <c r="C47" i="18" a="1"/>
  <c r="C47" i="18" s="1"/>
  <c r="D30" i="18"/>
  <c r="D39" i="18"/>
  <c r="D60" i="18"/>
  <c r="E30" i="18"/>
  <c r="E55" i="18"/>
  <c r="F20" i="18" a="1"/>
  <c r="F20" i="18" s="1"/>
  <c r="F45" i="18" a="1"/>
  <c r="F45" i="18" s="1"/>
  <c r="F7" i="20" a="1"/>
  <c r="F7" i="20" s="1"/>
  <c r="E17" i="16"/>
  <c r="E49" i="16"/>
  <c r="E27" i="18"/>
  <c r="F27" i="18" a="1"/>
  <c r="F27" i="18" s="1"/>
  <c r="F46" i="18" a="1"/>
  <c r="F46" i="18" s="1"/>
  <c r="D46" i="18"/>
  <c r="C3" i="18" a="1"/>
  <c r="C3" i="18" s="1"/>
  <c r="C9" i="18" a="1"/>
  <c r="C9" i="18" s="1"/>
  <c r="C28" i="18" a="1"/>
  <c r="C28" i="18" s="1"/>
  <c r="C35" i="18" a="1"/>
  <c r="C35" i="18" s="1"/>
  <c r="C41" i="18" a="1"/>
  <c r="C41" i="18" s="1"/>
  <c r="D23" i="18"/>
  <c r="D31" i="18"/>
  <c r="D40" i="18"/>
  <c r="E31" i="18"/>
  <c r="F48" i="18" a="1"/>
  <c r="F48" i="18" s="1"/>
  <c r="F16" i="20" a="1"/>
  <c r="F16" i="20" s="1"/>
  <c r="D16" i="20"/>
  <c r="E16" i="20"/>
  <c r="D24" i="20"/>
  <c r="E24" i="20"/>
  <c r="D56" i="20"/>
  <c r="E56" i="20"/>
  <c r="D35" i="20"/>
  <c r="D43" i="20"/>
  <c r="D51" i="20"/>
  <c r="D59" i="20"/>
  <c r="E61" i="20"/>
  <c r="F18" i="20" a="1"/>
  <c r="F18" i="20" s="1"/>
  <c r="F23" i="20" a="1"/>
  <c r="F23" i="20" s="1"/>
  <c r="F34" i="20" a="1"/>
  <c r="F34" i="20" s="1"/>
  <c r="F39" i="20" a="1"/>
  <c r="F39" i="20" s="1"/>
  <c r="F50" i="20" a="1"/>
  <c r="F50" i="20" s="1"/>
  <c r="F55" i="20" a="1"/>
  <c r="F55" i="20" s="1"/>
  <c r="D19" i="21"/>
  <c r="D27" i="21"/>
  <c r="D35" i="21"/>
  <c r="D43" i="21"/>
  <c r="D51" i="21"/>
  <c r="D59" i="21"/>
  <c r="E20" i="21"/>
  <c r="E28" i="21"/>
  <c r="E36" i="21"/>
  <c r="E44" i="21"/>
  <c r="E52" i="21"/>
  <c r="E61" i="21"/>
  <c r="F15" i="21" a="1"/>
  <c r="F15" i="21" s="1"/>
  <c r="F30" i="21" a="1"/>
  <c r="F30" i="21" s="1"/>
  <c r="F36" i="21" a="1"/>
  <c r="F36" i="21" s="1"/>
  <c r="F52" i="21" a="1"/>
  <c r="F52" i="21" s="1"/>
  <c r="F6" i="22" a="1"/>
  <c r="F6" i="22" s="1"/>
  <c r="C6" i="22" a="1"/>
  <c r="C6" i="22" s="1"/>
  <c r="F14" i="22" a="1"/>
  <c r="F14" i="22" s="1"/>
  <c r="C22" i="22" a="1"/>
  <c r="C22" i="22" s="1"/>
  <c r="F22" i="22" a="1"/>
  <c r="F22" i="22" s="1"/>
  <c r="D22" i="22"/>
  <c r="E22" i="22"/>
  <c r="F16" i="21" a="1"/>
  <c r="F16" i="21" s="1"/>
  <c r="F7" i="22" a="1"/>
  <c r="F7" i="22" s="1"/>
  <c r="C7" i="22" a="1"/>
  <c r="C7" i="22" s="1"/>
  <c r="F15" i="22" a="1"/>
  <c r="F15" i="22" s="1"/>
  <c r="C15" i="22" a="1"/>
  <c r="C15" i="22" s="1"/>
  <c r="F23" i="22" a="1"/>
  <c r="F23" i="22" s="1"/>
  <c r="D23" i="22"/>
  <c r="C31" i="22" a="1"/>
  <c r="C31" i="22" s="1"/>
  <c r="F31" i="22" a="1"/>
  <c r="F31" i="22" s="1"/>
  <c r="D31" i="22"/>
  <c r="F39" i="22" a="1"/>
  <c r="F39" i="22" s="1"/>
  <c r="C39" i="22" a="1"/>
  <c r="C39" i="22" s="1"/>
  <c r="D39" i="22"/>
  <c r="F46" i="22" a="1"/>
  <c r="F46" i="22" s="1"/>
  <c r="D46" i="22"/>
  <c r="E46" i="22"/>
  <c r="E23" i="22"/>
  <c r="F5" i="23" a="1"/>
  <c r="F5" i="23" s="1"/>
  <c r="C5" i="23" a="1"/>
  <c r="C5" i="23" s="1"/>
  <c r="F13" i="23" a="1"/>
  <c r="F13" i="23" s="1"/>
  <c r="C13" i="23" a="1"/>
  <c r="C13" i="23" s="1"/>
  <c r="F21" i="23" a="1"/>
  <c r="F21" i="23" s="1"/>
  <c r="E21" i="23"/>
  <c r="C21" i="23" a="1"/>
  <c r="C21" i="23" s="1"/>
  <c r="D21" i="23"/>
  <c r="F29" i="23" a="1"/>
  <c r="F29" i="23" s="1"/>
  <c r="C29" i="23" a="1"/>
  <c r="C29" i="23" s="1"/>
  <c r="E29" i="23"/>
  <c r="D29" i="23"/>
  <c r="F37" i="23" a="1"/>
  <c r="F37" i="23" s="1"/>
  <c r="E37" i="23"/>
  <c r="D37" i="23"/>
  <c r="C37" i="23" a="1"/>
  <c r="C37" i="23" s="1"/>
  <c r="F45" i="23" a="1"/>
  <c r="F45" i="23" s="1"/>
  <c r="E45" i="23"/>
  <c r="C45" i="23" a="1"/>
  <c r="C45" i="23" s="1"/>
  <c r="D45" i="23"/>
  <c r="F53" i="23" a="1"/>
  <c r="F53" i="23" s="1"/>
  <c r="E53" i="23"/>
  <c r="D53" i="23"/>
  <c r="C53" i="23" a="1"/>
  <c r="C53" i="23" s="1"/>
  <c r="F61" i="23" a="1"/>
  <c r="F61" i="23" s="1"/>
  <c r="C61" i="23" a="1"/>
  <c r="C61" i="23" s="1"/>
  <c r="E61" i="23"/>
  <c r="D61" i="23"/>
  <c r="F38" i="24" a="1"/>
  <c r="F38" i="24" s="1"/>
  <c r="D38" i="24"/>
  <c r="C38" i="24" a="1"/>
  <c r="C38" i="24" s="1"/>
  <c r="E38" i="24"/>
  <c r="E15" i="20"/>
  <c r="D61" i="20"/>
  <c r="E23" i="20"/>
  <c r="E31" i="20"/>
  <c r="E39" i="20"/>
  <c r="E47" i="20"/>
  <c r="E55" i="20"/>
  <c r="F14" i="20" a="1"/>
  <c r="F14" i="20" s="1"/>
  <c r="F30" i="20" a="1"/>
  <c r="F30" i="20" s="1"/>
  <c r="F35" i="20" a="1"/>
  <c r="F35" i="20" s="1"/>
  <c r="F46" i="20" a="1"/>
  <c r="F46" i="20" s="1"/>
  <c r="F51" i="20" a="1"/>
  <c r="F51" i="20" s="1"/>
  <c r="D21" i="21"/>
  <c r="D29" i="21"/>
  <c r="D37" i="21"/>
  <c r="D45" i="21"/>
  <c r="D53" i="21"/>
  <c r="D61" i="21"/>
  <c r="E22" i="21"/>
  <c r="E30" i="21"/>
  <c r="E38" i="21"/>
  <c r="E46" i="21"/>
  <c r="E54" i="21"/>
  <c r="F3" i="21" a="1"/>
  <c r="F3" i="21" s="1"/>
  <c r="F10" i="21" a="1"/>
  <c r="F10" i="21" s="1"/>
  <c r="F17" i="21" a="1"/>
  <c r="F17" i="21" s="1"/>
  <c r="F24" i="21" a="1"/>
  <c r="F24" i="21" s="1"/>
  <c r="F31" i="21" a="1"/>
  <c r="F31" i="21" s="1"/>
  <c r="D22" i="20"/>
  <c r="D30" i="20"/>
  <c r="D38" i="20"/>
  <c r="D54" i="20"/>
  <c r="E32" i="20"/>
  <c r="E40" i="20"/>
  <c r="E48" i="20"/>
  <c r="F9" i="20" a="1"/>
  <c r="F9" i="20" s="1"/>
  <c r="F20" i="20" a="1"/>
  <c r="F20" i="20" s="1"/>
  <c r="F25" i="20" a="1"/>
  <c r="F25" i="20" s="1"/>
  <c r="F36" i="20" a="1"/>
  <c r="F36" i="20" s="1"/>
  <c r="F41" i="20" a="1"/>
  <c r="F41" i="20" s="1"/>
  <c r="F57" i="20" a="1"/>
  <c r="F57" i="20" s="1"/>
  <c r="D22" i="21"/>
  <c r="D30" i="21"/>
  <c r="D54" i="21"/>
  <c r="E23" i="21"/>
  <c r="E31" i="21"/>
  <c r="E39" i="21"/>
  <c r="E47" i="21"/>
  <c r="E55" i="21"/>
  <c r="F11" i="21" a="1"/>
  <c r="F11" i="21" s="1"/>
  <c r="F25" i="21" a="1"/>
  <c r="F25" i="21" s="1"/>
  <c r="F32" i="21" a="1"/>
  <c r="F32" i="21" s="1"/>
  <c r="F56" i="21" a="1"/>
  <c r="F56" i="21" s="1"/>
  <c r="F9" i="22" a="1"/>
  <c r="F9" i="22" s="1"/>
  <c r="C17" i="22" a="1"/>
  <c r="C17" i="22" s="1"/>
  <c r="D17" i="22"/>
  <c r="E17" i="22"/>
  <c r="F17" i="22" a="1"/>
  <c r="F17" i="22" s="1"/>
  <c r="D25" i="22"/>
  <c r="C25" i="22" a="1"/>
  <c r="C25" i="22" s="1"/>
  <c r="E25" i="22"/>
  <c r="F25" i="22" a="1"/>
  <c r="F25" i="22" s="1"/>
  <c r="D33" i="22"/>
  <c r="E33" i="22"/>
  <c r="C33" i="22" a="1"/>
  <c r="C33" i="22" s="1"/>
  <c r="F33" i="22" a="1"/>
  <c r="F33" i="22" s="1"/>
  <c r="F55" i="22" a="1"/>
  <c r="F55" i="22" s="1"/>
  <c r="D55" i="22"/>
  <c r="E31" i="22"/>
  <c r="D23" i="20"/>
  <c r="D31" i="20"/>
  <c r="D47" i="20"/>
  <c r="E17" i="20"/>
  <c r="E25" i="20"/>
  <c r="E33" i="20"/>
  <c r="F10" i="20" a="1"/>
  <c r="F10" i="20" s="1"/>
  <c r="F26" i="20" a="1"/>
  <c r="F26" i="20" s="1"/>
  <c r="F31" i="20" a="1"/>
  <c r="F31" i="20" s="1"/>
  <c r="F42" i="20" a="1"/>
  <c r="F42" i="20" s="1"/>
  <c r="F58" i="20" a="1"/>
  <c r="F58" i="20" s="1"/>
  <c r="D23" i="21"/>
  <c r="D39" i="21"/>
  <c r="E16" i="21"/>
  <c r="E24" i="21"/>
  <c r="E32" i="21"/>
  <c r="E40" i="21"/>
  <c r="E48" i="21"/>
  <c r="E56" i="21"/>
  <c r="F19" i="21" a="1"/>
  <c r="F19" i="21" s="1"/>
  <c r="F26" i="21" a="1"/>
  <c r="F26" i="21" s="1"/>
  <c r="F33" i="21" a="1"/>
  <c r="F33" i="21" s="1"/>
  <c r="F40" i="21" a="1"/>
  <c r="F40" i="21" s="1"/>
  <c r="F48" i="21" a="1"/>
  <c r="F48" i="21" s="1"/>
  <c r="C10" i="22" a="1"/>
  <c r="C10" i="22" s="1"/>
  <c r="D18" i="22"/>
  <c r="E18" i="22"/>
  <c r="C18" i="22" a="1"/>
  <c r="C18" i="22" s="1"/>
  <c r="D26" i="22"/>
  <c r="C26" i="22" a="1"/>
  <c r="C26" i="22" s="1"/>
  <c r="E26" i="22"/>
  <c r="D34" i="22"/>
  <c r="E34" i="22"/>
  <c r="C34" i="22" a="1"/>
  <c r="C34" i="22" s="1"/>
  <c r="D42" i="22"/>
  <c r="E42" i="22"/>
  <c r="C42" i="22" a="1"/>
  <c r="C42" i="22" s="1"/>
  <c r="F48" i="22" a="1"/>
  <c r="F48" i="22" s="1"/>
  <c r="C48" i="22" a="1"/>
  <c r="C48" i="22" s="1"/>
  <c r="D48" i="22"/>
  <c r="E48" i="22"/>
  <c r="C9" i="22" a="1"/>
  <c r="C9" i="22" s="1"/>
  <c r="D32" i="20"/>
  <c r="D48" i="20"/>
  <c r="E18" i="20"/>
  <c r="E26" i="20"/>
  <c r="E34" i="20"/>
  <c r="E42" i="20"/>
  <c r="E58" i="20"/>
  <c r="D24" i="21"/>
  <c r="D56" i="21"/>
  <c r="E17" i="21"/>
  <c r="E25" i="21"/>
  <c r="E33" i="21"/>
  <c r="E41" i="21"/>
  <c r="E49" i="21"/>
  <c r="E57" i="21"/>
  <c r="F27" i="21" a="1"/>
  <c r="F27" i="21" s="1"/>
  <c r="F41" i="21" a="1"/>
  <c r="F41" i="21" s="1"/>
  <c r="F49" i="21" a="1"/>
  <c r="F49" i="21" s="1"/>
  <c r="F58" i="21" a="1"/>
  <c r="F58" i="21" s="1"/>
  <c r="D57" i="22"/>
  <c r="C57" i="22" a="1"/>
  <c r="C57" i="22" s="1"/>
  <c r="E57" i="22"/>
  <c r="F57" i="22" a="1"/>
  <c r="F57" i="22" s="1"/>
  <c r="C14" i="22" a="1"/>
  <c r="C14" i="22" s="1"/>
  <c r="D17" i="20"/>
  <c r="D33" i="20"/>
  <c r="E43" i="20"/>
  <c r="E59" i="20"/>
  <c r="E18" i="21"/>
  <c r="E26" i="21"/>
  <c r="E34" i="21"/>
  <c r="E42" i="21"/>
  <c r="E50" i="21"/>
  <c r="F35" i="21" a="1"/>
  <c r="F35" i="21" s="1"/>
  <c r="F42" i="21" a="1"/>
  <c r="F42" i="21" s="1"/>
  <c r="F51" i="21" a="1"/>
  <c r="F51" i="21" s="1"/>
  <c r="F59" i="21" a="1"/>
  <c r="F59" i="21" s="1"/>
  <c r="C46" i="22" a="1"/>
  <c r="C46" i="22" s="1"/>
  <c r="E39" i="22"/>
  <c r="F10" i="22" a="1"/>
  <c r="F10" i="22" s="1"/>
  <c r="E28" i="20"/>
  <c r="E44" i="20"/>
  <c r="D18" i="21"/>
  <c r="D34" i="21"/>
  <c r="E43" i="21"/>
  <c r="F5" i="22" a="1"/>
  <c r="F5" i="22" s="1"/>
  <c r="C5" i="22" a="1"/>
  <c r="C5" i="22" s="1"/>
  <c r="F13" i="22" a="1"/>
  <c r="F13" i="22" s="1"/>
  <c r="C13" i="22" a="1"/>
  <c r="C13" i="22" s="1"/>
  <c r="E15" i="22" s="1"/>
  <c r="E21" i="22"/>
  <c r="C21" i="22" a="1"/>
  <c r="C21" i="22" s="1"/>
  <c r="F21" i="22" a="1"/>
  <c r="F21" i="22" s="1"/>
  <c r="E29" i="22"/>
  <c r="F29" i="22" a="1"/>
  <c r="F29" i="22" s="1"/>
  <c r="C29" i="22" a="1"/>
  <c r="C29" i="22" s="1"/>
  <c r="E37" i="22"/>
  <c r="F37" i="22" a="1"/>
  <c r="F37" i="22" s="1"/>
  <c r="C37" i="22" a="1"/>
  <c r="C37" i="22" s="1"/>
  <c r="E44" i="22"/>
  <c r="C44" i="22" a="1"/>
  <c r="C44" i="22" s="1"/>
  <c r="F44" i="22" a="1"/>
  <c r="F44" i="22" s="1"/>
  <c r="D44" i="22"/>
  <c r="D51" i="22"/>
  <c r="E51" i="22"/>
  <c r="F51" i="22" a="1"/>
  <c r="F51" i="22" s="1"/>
  <c r="C51" i="22" a="1"/>
  <c r="C51" i="22" s="1"/>
  <c r="D59" i="22"/>
  <c r="E59" i="22"/>
  <c r="F59" i="22" a="1"/>
  <c r="F59" i="22" s="1"/>
  <c r="C59" i="22" a="1"/>
  <c r="C59" i="22" s="1"/>
  <c r="C23" i="22" a="1"/>
  <c r="C23" i="22" s="1"/>
  <c r="D29" i="22"/>
  <c r="F18" i="22" a="1"/>
  <c r="F18" i="22" s="1"/>
  <c r="C3" i="22" a="1"/>
  <c r="C3" i="22" s="1"/>
  <c r="C8" i="22" a="1"/>
  <c r="C8" i="22" s="1"/>
  <c r="C27" i="22" a="1"/>
  <c r="C27" i="22" s="1"/>
  <c r="C36" i="22" a="1"/>
  <c r="C36" i="22" s="1"/>
  <c r="C45" i="22" a="1"/>
  <c r="C45" i="22" s="1"/>
  <c r="C50" i="22" a="1"/>
  <c r="C50" i="22" s="1"/>
  <c r="D20" i="22"/>
  <c r="D28" i="22"/>
  <c r="D52" i="22"/>
  <c r="D60" i="22"/>
  <c r="E30" i="22"/>
  <c r="E38" i="22"/>
  <c r="E54" i="22"/>
  <c r="F41" i="22" a="1"/>
  <c r="F41" i="22" s="1"/>
  <c r="F49" i="22" a="1"/>
  <c r="F49" i="22" s="1"/>
  <c r="C8" i="23" a="1"/>
  <c r="C8" i="23" s="1"/>
  <c r="C19" i="23" a="1"/>
  <c r="C19" i="23" s="1"/>
  <c r="C25" i="23" a="1"/>
  <c r="C25" i="23" s="1"/>
  <c r="D20" i="23"/>
  <c r="D39" i="23"/>
  <c r="D50" i="23"/>
  <c r="E17" i="23"/>
  <c r="E28" i="23"/>
  <c r="E39" i="23"/>
  <c r="E49" i="23"/>
  <c r="E60" i="23"/>
  <c r="F10" i="23" a="1"/>
  <c r="F10" i="23" s="1"/>
  <c r="F20" i="23" a="1"/>
  <c r="F20" i="23" s="1"/>
  <c r="F31" i="23" a="1"/>
  <c r="F31" i="23" s="1"/>
  <c r="F42" i="23" a="1"/>
  <c r="F42" i="23" s="1"/>
  <c r="F52" i="23" a="1"/>
  <c r="F52" i="23" s="1"/>
  <c r="F44" i="24" a="1"/>
  <c r="F44" i="24" s="1"/>
  <c r="C44" i="24" a="1"/>
  <c r="C44" i="24" s="1"/>
  <c r="E51" i="24"/>
  <c r="C51" i="24" a="1"/>
  <c r="C51" i="24" s="1"/>
  <c r="D51" i="24"/>
  <c r="D34" i="24"/>
  <c r="D50" i="24"/>
  <c r="F34" i="24" a="1"/>
  <c r="F34" i="24" s="1"/>
  <c r="F51" i="24" a="1"/>
  <c r="F51" i="24" s="1"/>
  <c r="F39" i="25" a="1"/>
  <c r="F39" i="25" s="1"/>
  <c r="E39" i="25"/>
  <c r="C39" i="25" a="1"/>
  <c r="C39" i="25" s="1"/>
  <c r="F46" i="25" a="1"/>
  <c r="F46" i="25" s="1"/>
  <c r="C46" i="25" a="1"/>
  <c r="C46" i="25" s="1"/>
  <c r="E46" i="25"/>
  <c r="D46" i="25"/>
  <c r="F61" i="25" a="1"/>
  <c r="F61" i="25" s="1"/>
  <c r="E61" i="25"/>
  <c r="D61" i="25"/>
  <c r="C61" i="25" a="1"/>
  <c r="C61" i="25" s="1"/>
  <c r="F6" i="24" a="1"/>
  <c r="F6" i="24" s="1"/>
  <c r="C6" i="24" a="1"/>
  <c r="C6" i="24" s="1"/>
  <c r="C14" i="24" a="1"/>
  <c r="C14" i="24" s="1"/>
  <c r="E15" i="24" s="1"/>
  <c r="F14" i="24" a="1"/>
  <c r="F14" i="24" s="1"/>
  <c r="D22" i="24"/>
  <c r="F22" i="24" a="1"/>
  <c r="F22" i="24" s="1"/>
  <c r="C22" i="24" a="1"/>
  <c r="C22" i="24" s="1"/>
  <c r="C30" i="24" a="1"/>
  <c r="C30" i="24" s="1"/>
  <c r="F30" i="24" a="1"/>
  <c r="F30" i="24" s="1"/>
  <c r="D30" i="24"/>
  <c r="D45" i="24"/>
  <c r="E45" i="24"/>
  <c r="F52" i="24" a="1"/>
  <c r="F52" i="24" s="1"/>
  <c r="C52" i="24" a="1"/>
  <c r="C52" i="24" s="1"/>
  <c r="D52" i="24"/>
  <c r="E52" i="24"/>
  <c r="F25" i="25" a="1"/>
  <c r="F25" i="25" s="1"/>
  <c r="E25" i="25"/>
  <c r="C25" i="25" a="1"/>
  <c r="C25" i="25" s="1"/>
  <c r="D25" i="25"/>
  <c r="E54" i="25"/>
  <c r="D54" i="25"/>
  <c r="F54" i="25" a="1"/>
  <c r="F54" i="25" s="1"/>
  <c r="C54" i="25" a="1"/>
  <c r="C54" i="25" s="1"/>
  <c r="F35" i="19" a="1"/>
  <c r="F35" i="19" s="1"/>
  <c r="D35" i="19"/>
  <c r="E35" i="19"/>
  <c r="C35" i="19" a="1"/>
  <c r="C35" i="19" s="1"/>
  <c r="C4" i="22" a="1"/>
  <c r="C4" i="22" s="1"/>
  <c r="C19" i="22" a="1"/>
  <c r="C19" i="22" s="1"/>
  <c r="C28" i="22" a="1"/>
  <c r="C28" i="22" s="1"/>
  <c r="C60" i="22" a="1"/>
  <c r="C60" i="22" s="1"/>
  <c r="D30" i="22"/>
  <c r="D38" i="22"/>
  <c r="D54" i="22"/>
  <c r="E16" i="22"/>
  <c r="E24" i="22"/>
  <c r="E32" i="22"/>
  <c r="E40" i="22"/>
  <c r="F11" i="22" a="1"/>
  <c r="F11" i="22" s="1"/>
  <c r="F19" i="22" a="1"/>
  <c r="F19" i="22" s="1"/>
  <c r="F27" i="22" a="1"/>
  <c r="F27" i="22" s="1"/>
  <c r="F35" i="22" a="1"/>
  <c r="F35" i="22" s="1"/>
  <c r="F43" i="22" a="1"/>
  <c r="F43" i="22" s="1"/>
  <c r="C27" i="23" a="1"/>
  <c r="C27" i="23" s="1"/>
  <c r="C54" i="23" a="1"/>
  <c r="C54" i="23" s="1"/>
  <c r="D22" i="23"/>
  <c r="D31" i="23"/>
  <c r="D42" i="23"/>
  <c r="E41" i="23"/>
  <c r="E52" i="23"/>
  <c r="F12" i="23" a="1"/>
  <c r="F12" i="23" s="1"/>
  <c r="F23" i="23" a="1"/>
  <c r="F23" i="23" s="1"/>
  <c r="F34" i="23" a="1"/>
  <c r="F34" i="23" s="1"/>
  <c r="F44" i="23" a="1"/>
  <c r="F44" i="23" s="1"/>
  <c r="F55" i="23" a="1"/>
  <c r="F55" i="23" s="1"/>
  <c r="C7" i="24" a="1"/>
  <c r="C7" i="24" s="1"/>
  <c r="F7" i="24" a="1"/>
  <c r="F7" i="24" s="1"/>
  <c r="F15" i="24" a="1"/>
  <c r="F15" i="24" s="1"/>
  <c r="C15" i="24" a="1"/>
  <c r="C15" i="24" s="1"/>
  <c r="F23" i="24" a="1"/>
  <c r="F23" i="24" s="1"/>
  <c r="D23" i="24"/>
  <c r="C23" i="24" a="1"/>
  <c r="C23" i="24" s="1"/>
  <c r="E23" i="24"/>
  <c r="F31" i="24" a="1"/>
  <c r="F31" i="24" s="1"/>
  <c r="D31" i="24"/>
  <c r="E31" i="24"/>
  <c r="C31" i="24" a="1"/>
  <c r="C31" i="24" s="1"/>
  <c r="C46" i="24" a="1"/>
  <c r="C46" i="24" s="1"/>
  <c r="D46" i="24"/>
  <c r="F46" i="24" a="1"/>
  <c r="F46" i="24" s="1"/>
  <c r="C60" i="24" a="1"/>
  <c r="C60" i="24" s="1"/>
  <c r="F60" i="24" a="1"/>
  <c r="F60" i="24" s="1"/>
  <c r="C18" i="25" a="1"/>
  <c r="C18" i="25" s="1"/>
  <c r="F18" i="25" a="1"/>
  <c r="F18" i="25" s="1"/>
  <c r="D18" i="25"/>
  <c r="E33" i="25"/>
  <c r="C33" i="25" a="1"/>
  <c r="C33" i="25" s="1"/>
  <c r="F33" i="25" a="1"/>
  <c r="F33" i="25" s="1"/>
  <c r="D33" i="25"/>
  <c r="C4" i="25" a="1"/>
  <c r="C4" i="25" s="1"/>
  <c r="C38" i="22" a="1"/>
  <c r="C38" i="22" s="1"/>
  <c r="C47" i="22" a="1"/>
  <c r="C47" i="22" s="1"/>
  <c r="D47" i="22"/>
  <c r="E41" i="22"/>
  <c r="F12" i="22" a="1"/>
  <c r="F12" i="22" s="1"/>
  <c r="F20" i="22" a="1"/>
  <c r="F20" i="22" s="1"/>
  <c r="F52" i="22" a="1"/>
  <c r="F52" i="22" s="1"/>
  <c r="C3" i="23" a="1"/>
  <c r="C3" i="23" s="1"/>
  <c r="C10" i="23" a="1"/>
  <c r="C10" i="23" s="1"/>
  <c r="C15" i="23" a="1"/>
  <c r="C15" i="23" s="1"/>
  <c r="C38" i="23" a="1"/>
  <c r="C38" i="23" s="1"/>
  <c r="D23" i="23"/>
  <c r="D33" i="23"/>
  <c r="F14" i="23" a="1"/>
  <c r="F14" i="23" s="1"/>
  <c r="F46" i="23" a="1"/>
  <c r="F46" i="23" s="1"/>
  <c r="F16" i="24" a="1"/>
  <c r="F16" i="24" s="1"/>
  <c r="E16" i="24"/>
  <c r="C16" i="24" a="1"/>
  <c r="C16" i="24" s="1"/>
  <c r="C24" i="24" a="1"/>
  <c r="C24" i="24" s="1"/>
  <c r="E24" i="24"/>
  <c r="E32" i="24"/>
  <c r="C32" i="24" a="1"/>
  <c r="C32" i="24" s="1"/>
  <c r="D39" i="24"/>
  <c r="C39" i="24" a="1"/>
  <c r="C39" i="24" s="1"/>
  <c r="E39" i="24"/>
  <c r="F39" i="24" a="1"/>
  <c r="F39" i="24" s="1"/>
  <c r="D47" i="24"/>
  <c r="F47" i="24" a="1"/>
  <c r="F47" i="24" s="1"/>
  <c r="E47" i="24"/>
  <c r="C47" i="24" a="1"/>
  <c r="C47" i="24" s="1"/>
  <c r="D54" i="24"/>
  <c r="F54" i="24" a="1"/>
  <c r="F54" i="24" s="1"/>
  <c r="C54" i="24" a="1"/>
  <c r="C54" i="24" s="1"/>
  <c r="D26" i="24"/>
  <c r="E18" i="24"/>
  <c r="F8" i="24" a="1"/>
  <c r="F8" i="24" s="1"/>
  <c r="F58" i="24" a="1"/>
  <c r="F58" i="24" s="1"/>
  <c r="F12" i="25" a="1"/>
  <c r="F12" i="25" s="1"/>
  <c r="C26" i="25" a="1"/>
  <c r="C26" i="25" s="1"/>
  <c r="E26" i="25"/>
  <c r="F26" i="25" a="1"/>
  <c r="F26" i="25" s="1"/>
  <c r="D26" i="25"/>
  <c r="F34" i="25" a="1"/>
  <c r="F34" i="25" s="1"/>
  <c r="C34" i="25" a="1"/>
  <c r="C34" i="25" s="1"/>
  <c r="D34" i="25"/>
  <c r="E34" i="25"/>
  <c r="C12" i="25" a="1"/>
  <c r="C12" i="25" s="1"/>
  <c r="D39" i="25"/>
  <c r="E18" i="25"/>
  <c r="C11" i="22" a="1"/>
  <c r="C11" i="22" s="1"/>
  <c r="C20" i="22" a="1"/>
  <c r="C20" i="22" s="1"/>
  <c r="C43" i="22" a="1"/>
  <c r="C43" i="22" s="1"/>
  <c r="C52" i="22" a="1"/>
  <c r="C52" i="22" s="1"/>
  <c r="C61" i="22" a="1"/>
  <c r="C61" i="22" s="1"/>
  <c r="D16" i="22"/>
  <c r="D24" i="22"/>
  <c r="D32" i="22"/>
  <c r="D40" i="22"/>
  <c r="D56" i="22"/>
  <c r="F45" i="22" a="1"/>
  <c r="F45" i="22" s="1"/>
  <c r="F53" i="22" a="1"/>
  <c r="F53" i="22" s="1"/>
  <c r="F61" i="22" a="1"/>
  <c r="F61" i="22" s="1"/>
  <c r="C4" i="23" a="1"/>
  <c r="C4" i="23" s="1"/>
  <c r="C11" i="23" a="1"/>
  <c r="C11" i="23" s="1"/>
  <c r="C16" i="23" a="1"/>
  <c r="C16" i="23" s="1"/>
  <c r="C33" i="23" a="1"/>
  <c r="C33" i="23" s="1"/>
  <c r="C50" i="23" a="1"/>
  <c r="C50" i="23" s="1"/>
  <c r="C55" i="23" a="1"/>
  <c r="C55" i="23" s="1"/>
  <c r="D16" i="23"/>
  <c r="D24" i="23"/>
  <c r="D34" i="23"/>
  <c r="D55" i="23"/>
  <c r="E23" i="23"/>
  <c r="E33" i="23"/>
  <c r="E44" i="23"/>
  <c r="F15" i="23" a="1"/>
  <c r="F15" i="23" s="1"/>
  <c r="F26" i="23" a="1"/>
  <c r="F26" i="23" s="1"/>
  <c r="F36" i="23" a="1"/>
  <c r="F36" i="23" s="1"/>
  <c r="F47" i="23" a="1"/>
  <c r="F47" i="23" s="1"/>
  <c r="F58" i="23" a="1"/>
  <c r="F58" i="23" s="1"/>
  <c r="D16" i="24"/>
  <c r="D42" i="24"/>
  <c r="D58" i="24"/>
  <c r="E58" i="24"/>
  <c r="F26" i="24" a="1"/>
  <c r="F26" i="24" s="1"/>
  <c r="F6" i="25" a="1"/>
  <c r="F6" i="25" s="1"/>
  <c r="C6" i="25" a="1"/>
  <c r="C6" i="25" s="1"/>
  <c r="E20" i="25"/>
  <c r="F20" i="25" a="1"/>
  <c r="F20" i="25" s="1"/>
  <c r="D20" i="25"/>
  <c r="F57" i="25" a="1"/>
  <c r="F57" i="25" s="1"/>
  <c r="D57" i="25"/>
  <c r="E57" i="25"/>
  <c r="C57" i="25" a="1"/>
  <c r="C57" i="25" s="1"/>
  <c r="C16" i="22" a="1"/>
  <c r="C16" i="22" s="1"/>
  <c r="C30" i="22" a="1"/>
  <c r="C30" i="22" s="1"/>
  <c r="E19" i="22"/>
  <c r="E27" i="22"/>
  <c r="F54" i="22" a="1"/>
  <c r="F54" i="22" s="1"/>
  <c r="F9" i="23" a="1"/>
  <c r="F9" i="23" s="1"/>
  <c r="C17" i="23" a="1"/>
  <c r="C17" i="23" s="1"/>
  <c r="C22" i="23" a="1"/>
  <c r="C22" i="23" s="1"/>
  <c r="C34" i="23" a="1"/>
  <c r="C34" i="23" s="1"/>
  <c r="C39" i="23" a="1"/>
  <c r="C39" i="23" s="1"/>
  <c r="D17" i="23"/>
  <c r="D25" i="23"/>
  <c r="D35" i="23"/>
  <c r="D46" i="23"/>
  <c r="D57" i="23"/>
  <c r="E24" i="23"/>
  <c r="F6" i="23" a="1"/>
  <c r="F6" i="23" s="1"/>
  <c r="F16" i="23" a="1"/>
  <c r="F16" i="23" s="1"/>
  <c r="F27" i="23" a="1"/>
  <c r="F27" i="23" s="1"/>
  <c r="F38" i="23" a="1"/>
  <c r="F38" i="23" s="1"/>
  <c r="F10" i="24" a="1"/>
  <c r="F10" i="24" s="1"/>
  <c r="C10" i="24" a="1"/>
  <c r="C10" i="24" s="1"/>
  <c r="D41" i="24"/>
  <c r="E41" i="24"/>
  <c r="F41" i="24" a="1"/>
  <c r="F41" i="24" s="1"/>
  <c r="D44" i="24"/>
  <c r="D60" i="24"/>
  <c r="E22" i="24"/>
  <c r="F45" i="24" a="1"/>
  <c r="F45" i="24" s="1"/>
  <c r="C7" i="25" a="1"/>
  <c r="C7" i="25" s="1"/>
  <c r="F7" i="25" a="1"/>
  <c r="F7" i="25" s="1"/>
  <c r="C14" i="25" a="1"/>
  <c r="C14" i="25" s="1"/>
  <c r="F14" i="25" a="1"/>
  <c r="F14" i="25" s="1"/>
  <c r="D58" i="25"/>
  <c r="F58" i="25" a="1"/>
  <c r="F58" i="25" s="1"/>
  <c r="C58" i="25" a="1"/>
  <c r="C58" i="25" s="1"/>
  <c r="E58" i="25"/>
  <c r="C12" i="22" a="1"/>
  <c r="C12" i="22" s="1"/>
  <c r="C18" i="23" a="1"/>
  <c r="C18" i="23" s="1"/>
  <c r="D18" i="23"/>
  <c r="D26" i="23"/>
  <c r="D47" i="23"/>
  <c r="D58" i="23"/>
  <c r="E25" i="23"/>
  <c r="E36" i="23"/>
  <c r="F7" i="23" a="1"/>
  <c r="F7" i="23" s="1"/>
  <c r="F18" i="23" a="1"/>
  <c r="F18" i="23" s="1"/>
  <c r="F28" i="23" a="1"/>
  <c r="F28" i="23" s="1"/>
  <c r="F50" i="23" a="1"/>
  <c r="F50" i="23" s="1"/>
  <c r="C3" i="24" a="1"/>
  <c r="C3" i="24" s="1"/>
  <c r="F3" i="24" a="1"/>
  <c r="F3" i="24" s="1"/>
  <c r="C11" i="24" a="1"/>
  <c r="C11" i="24" s="1"/>
  <c r="E19" i="24"/>
  <c r="C19" i="24" a="1"/>
  <c r="C19" i="24" s="1"/>
  <c r="D19" i="24"/>
  <c r="E27" i="24"/>
  <c r="C27" i="24" a="1"/>
  <c r="C27" i="24" s="1"/>
  <c r="D27" i="24"/>
  <c r="E35" i="24"/>
  <c r="C35" i="24" a="1"/>
  <c r="C35" i="24" s="1"/>
  <c r="F35" i="24" a="1"/>
  <c r="F35" i="24" s="1"/>
  <c r="D35" i="24"/>
  <c r="F42" i="24" a="1"/>
  <c r="F42" i="24" s="1"/>
  <c r="C42" i="24" a="1"/>
  <c r="C42" i="24" s="1"/>
  <c r="F57" i="24" a="1"/>
  <c r="F57" i="24" s="1"/>
  <c r="D57" i="24"/>
  <c r="E57" i="24"/>
  <c r="C45" i="24" a="1"/>
  <c r="C45" i="24" s="1"/>
  <c r="C57" i="24" a="1"/>
  <c r="C57" i="24" s="1"/>
  <c r="D18" i="24"/>
  <c r="D32" i="24"/>
  <c r="E26" i="24"/>
  <c r="E44" i="24"/>
  <c r="E22" i="25"/>
  <c r="C22" i="25" a="1"/>
  <c r="C22" i="25" s="1"/>
  <c r="F22" i="25" a="1"/>
  <c r="F22" i="25" s="1"/>
  <c r="D22" i="25"/>
  <c r="C40" i="22" a="1"/>
  <c r="C40" i="22" s="1"/>
  <c r="C30" i="23" a="1"/>
  <c r="C30" i="23" s="1"/>
  <c r="C36" i="23" a="1"/>
  <c r="C36" i="23" s="1"/>
  <c r="C41" i="23" a="1"/>
  <c r="C41" i="23" s="1"/>
  <c r="C46" i="23" a="1"/>
  <c r="C46" i="23" s="1"/>
  <c r="C58" i="23" a="1"/>
  <c r="C58" i="23" s="1"/>
  <c r="D19" i="23"/>
  <c r="D27" i="23"/>
  <c r="D38" i="23"/>
  <c r="D49" i="23"/>
  <c r="D59" i="23"/>
  <c r="E48" i="23"/>
  <c r="F30" i="23" a="1"/>
  <c r="F30" i="23" s="1"/>
  <c r="F40" i="23" a="1"/>
  <c r="F40" i="23" s="1"/>
  <c r="F4" i="24" a="1"/>
  <c r="F4" i="24" s="1"/>
  <c r="C4" i="24" a="1"/>
  <c r="C4" i="24" s="1"/>
  <c r="C50" i="24" a="1"/>
  <c r="C50" i="24" s="1"/>
  <c r="E46" i="24"/>
  <c r="F18" i="24" a="1"/>
  <c r="F18" i="24" s="1"/>
  <c r="F32" i="24" a="1"/>
  <c r="F32" i="24" s="1"/>
  <c r="F50" i="24" a="1"/>
  <c r="F50" i="24" s="1"/>
  <c r="F30" i="25" a="1"/>
  <c r="F30" i="25" s="1"/>
  <c r="C30" i="25" a="1"/>
  <c r="C30" i="25" s="1"/>
  <c r="E30" i="25"/>
  <c r="D30" i="25"/>
  <c r="E38" i="25"/>
  <c r="C38" i="25" a="1"/>
  <c r="C38" i="25" s="1"/>
  <c r="F38" i="25" a="1"/>
  <c r="F38" i="25" s="1"/>
  <c r="D38" i="25"/>
  <c r="E52" i="25"/>
  <c r="F52" i="25" a="1"/>
  <c r="F52" i="25" s="1"/>
  <c r="D52" i="25"/>
  <c r="C52" i="25" a="1"/>
  <c r="C52" i="25" s="1"/>
  <c r="C20" i="24" a="1"/>
  <c r="C20" i="24" s="1"/>
  <c r="C36" i="24" a="1"/>
  <c r="C36" i="24" s="1"/>
  <c r="E29" i="24"/>
  <c r="E61" i="24"/>
  <c r="F33" i="24" a="1"/>
  <c r="F33" i="24" s="1"/>
  <c r="E19" i="25"/>
  <c r="F19" i="25" a="1"/>
  <c r="F19" i="25" s="1"/>
  <c r="E51" i="25"/>
  <c r="F51" i="25" a="1"/>
  <c r="F51" i="25" s="1"/>
  <c r="C3" i="25" a="1"/>
  <c r="C3" i="25" s="1"/>
  <c r="C11" i="25" a="1"/>
  <c r="C11" i="25" s="1"/>
  <c r="C19" i="25" a="1"/>
  <c r="C19" i="25" s="1"/>
  <c r="C27" i="25" a="1"/>
  <c r="C27" i="25" s="1"/>
  <c r="C35" i="25" a="1"/>
  <c r="C35" i="25" s="1"/>
  <c r="C43" i="25" a="1"/>
  <c r="C43" i="25" s="1"/>
  <c r="C51" i="25" a="1"/>
  <c r="C51" i="25" s="1"/>
  <c r="C59" i="25" a="1"/>
  <c r="C59" i="25" s="1"/>
  <c r="D59" i="25"/>
  <c r="E16" i="25"/>
  <c r="E42" i="25"/>
  <c r="E55" i="25"/>
  <c r="F36" i="25" a="1"/>
  <c r="F36" i="25" s="1"/>
  <c r="F44" i="25" a="1"/>
  <c r="F44" i="25" s="1"/>
  <c r="F6" i="26" a="1"/>
  <c r="F6" i="26" s="1"/>
  <c r="C6" i="26" a="1"/>
  <c r="C6" i="26" s="1"/>
  <c r="F14" i="26" a="1"/>
  <c r="F14" i="26" s="1"/>
  <c r="C14" i="26" a="1"/>
  <c r="C14" i="26" s="1"/>
  <c r="C48" i="24" a="1"/>
  <c r="C48" i="24" s="1"/>
  <c r="F9" i="24" a="1"/>
  <c r="F9" i="24" s="1"/>
  <c r="F28" i="24" a="1"/>
  <c r="F28" i="24" s="1"/>
  <c r="C5" i="25" a="1"/>
  <c r="C5" i="25" s="1"/>
  <c r="C21" i="25" a="1"/>
  <c r="C21" i="25" s="1"/>
  <c r="C37" i="25" a="1"/>
  <c r="C37" i="25" s="1"/>
  <c r="C53" i="25" a="1"/>
  <c r="C53" i="25" s="1"/>
  <c r="D24" i="25"/>
  <c r="D40" i="25"/>
  <c r="E21" i="25"/>
  <c r="F8" i="25" a="1"/>
  <c r="F8" i="25" s="1"/>
  <c r="F23" i="25" a="1"/>
  <c r="F23" i="25" s="1"/>
  <c r="F31" i="25" a="1"/>
  <c r="F31" i="25" s="1"/>
  <c r="F53" i="25" a="1"/>
  <c r="F53" i="25" s="1"/>
  <c r="C8" i="26" a="1"/>
  <c r="C8" i="26" s="1"/>
  <c r="F8" i="26" a="1"/>
  <c r="F8" i="26" s="1"/>
  <c r="D16" i="26"/>
  <c r="E16" i="26"/>
  <c r="F16" i="26" a="1"/>
  <c r="F16" i="26" s="1"/>
  <c r="C16" i="26" a="1"/>
  <c r="C16" i="26" s="1"/>
  <c r="D24" i="26"/>
  <c r="E24" i="26"/>
  <c r="C24" i="26" a="1"/>
  <c r="C24" i="26" s="1"/>
  <c r="F24" i="26" a="1"/>
  <c r="F24" i="26" s="1"/>
  <c r="D32" i="26"/>
  <c r="E32" i="26"/>
  <c r="F32" i="26" a="1"/>
  <c r="F32" i="26" s="1"/>
  <c r="C32" i="26" a="1"/>
  <c r="C32" i="26" s="1"/>
  <c r="D40" i="26"/>
  <c r="E40" i="26"/>
  <c r="C40" i="26" a="1"/>
  <c r="C40" i="26" s="1"/>
  <c r="F40" i="26" a="1"/>
  <c r="F40" i="26" s="1"/>
  <c r="D48" i="26"/>
  <c r="E48" i="26"/>
  <c r="F48" i="26" a="1"/>
  <c r="F48" i="26" s="1"/>
  <c r="C48" i="26" a="1"/>
  <c r="C48" i="26" s="1"/>
  <c r="D56" i="26"/>
  <c r="C56" i="26" a="1"/>
  <c r="C56" i="26" s="1"/>
  <c r="E56" i="26"/>
  <c r="F56" i="26" a="1"/>
  <c r="F56" i="26" s="1"/>
  <c r="D51" i="19"/>
  <c r="E51" i="19"/>
  <c r="F51" i="19" a="1"/>
  <c r="F51" i="19" s="1"/>
  <c r="C51" i="19" a="1"/>
  <c r="C51" i="19" s="1"/>
  <c r="D59" i="19"/>
  <c r="F59" i="19" a="1"/>
  <c r="F59" i="19" s="1"/>
  <c r="E59" i="19"/>
  <c r="C59" i="19" a="1"/>
  <c r="C59" i="19" s="1"/>
  <c r="C17" i="24" a="1"/>
  <c r="C17" i="24" s="1"/>
  <c r="C33" i="24" a="1"/>
  <c r="C33" i="24" s="1"/>
  <c r="C49" i="24" a="1"/>
  <c r="C49" i="24" s="1"/>
  <c r="E48" i="24"/>
  <c r="E28" i="25"/>
  <c r="F28" i="25" a="1"/>
  <c r="F28" i="25" s="1"/>
  <c r="D17" i="25"/>
  <c r="D41" i="25"/>
  <c r="D51" i="25"/>
  <c r="E47" i="25"/>
  <c r="F9" i="25" a="1"/>
  <c r="F9" i="25" s="1"/>
  <c r="F17" i="25" a="1"/>
  <c r="F17" i="25" s="1"/>
  <c r="F24" i="25" a="1"/>
  <c r="F24" i="25" s="1"/>
  <c r="C12" i="24" a="1"/>
  <c r="C12" i="24" s="1"/>
  <c r="C55" i="24" a="1"/>
  <c r="C55" i="24" s="1"/>
  <c r="D55" i="24"/>
  <c r="E17" i="24"/>
  <c r="E49" i="24"/>
  <c r="E60" i="25"/>
  <c r="F60" i="25" a="1"/>
  <c r="F60" i="25" s="1"/>
  <c r="C23" i="25" a="1"/>
  <c r="C23" i="25" s="1"/>
  <c r="C47" i="25" a="1"/>
  <c r="C47" i="25" s="1"/>
  <c r="C55" i="25" a="1"/>
  <c r="C55" i="25" s="1"/>
  <c r="E37" i="25"/>
  <c r="E48" i="25"/>
  <c r="F40" i="25" a="1"/>
  <c r="F40" i="25" s="1"/>
  <c r="C6" i="19" a="1"/>
  <c r="C6" i="19" s="1"/>
  <c r="F6" i="19" a="1"/>
  <c r="F6" i="19" s="1"/>
  <c r="F10" i="25" a="1"/>
  <c r="F10" i="25" s="1"/>
  <c r="F42" i="25" a="1"/>
  <c r="F42" i="25" s="1"/>
  <c r="D49" i="25"/>
  <c r="E49" i="25"/>
  <c r="C24" i="25" a="1"/>
  <c r="C24" i="25" s="1"/>
  <c r="C56" i="25" a="1"/>
  <c r="C56" i="25" s="1"/>
  <c r="D27" i="25"/>
  <c r="D53" i="25"/>
  <c r="F55" i="25" a="1"/>
  <c r="F55" i="25" s="1"/>
  <c r="F3" i="26" a="1"/>
  <c r="F3" i="26" s="1"/>
  <c r="C3" i="26" a="1"/>
  <c r="C3" i="26" s="1"/>
  <c r="F11" i="26" a="1"/>
  <c r="F11" i="26" s="1"/>
  <c r="C11" i="26" a="1"/>
  <c r="C11" i="26" s="1"/>
  <c r="C31" i="19" a="1"/>
  <c r="C31" i="19" s="1"/>
  <c r="F31" i="19" a="1"/>
  <c r="F31" i="19" s="1"/>
  <c r="D31" i="19"/>
  <c r="E31" i="19"/>
  <c r="C39" i="19" a="1"/>
  <c r="C39" i="19" s="1"/>
  <c r="F39" i="19" a="1"/>
  <c r="F39" i="19" s="1"/>
  <c r="D39" i="19"/>
  <c r="E39" i="19"/>
  <c r="F11" i="25" a="1"/>
  <c r="F11" i="25" s="1"/>
  <c r="F43" i="25" a="1"/>
  <c r="F43" i="25" s="1"/>
  <c r="E43" i="25"/>
  <c r="C9" i="25" a="1"/>
  <c r="C9" i="25" s="1"/>
  <c r="C17" i="25" a="1"/>
  <c r="C17" i="25" s="1"/>
  <c r="C49" i="25" a="1"/>
  <c r="C49" i="25" s="1"/>
  <c r="D36" i="25"/>
  <c r="D44" i="25"/>
  <c r="F27" i="25" a="1"/>
  <c r="F27" i="25" s="1"/>
  <c r="F49" i="25" a="1"/>
  <c r="F49" i="25" s="1"/>
  <c r="F12" i="26" a="1"/>
  <c r="F12" i="26" s="1"/>
  <c r="C12" i="26" a="1"/>
  <c r="C12" i="26" s="1"/>
  <c r="C20" i="26" a="1"/>
  <c r="C20" i="26" s="1"/>
  <c r="F20" i="26" a="1"/>
  <c r="F20" i="26" s="1"/>
  <c r="D20" i="26"/>
  <c r="E20" i="26"/>
  <c r="C55" i="19" a="1"/>
  <c r="C55" i="19" s="1"/>
  <c r="D55" i="19"/>
  <c r="F55" i="19" a="1"/>
  <c r="F55" i="19" s="1"/>
  <c r="E55" i="19"/>
  <c r="D50" i="25"/>
  <c r="C10" i="25" a="1"/>
  <c r="C10" i="25" s="1"/>
  <c r="C42" i="25" a="1"/>
  <c r="C42" i="25" s="1"/>
  <c r="C50" i="25" a="1"/>
  <c r="C50" i="25" s="1"/>
  <c r="D21" i="25"/>
  <c r="D37" i="25"/>
  <c r="F50" i="25" a="1"/>
  <c r="F50" i="25" s="1"/>
  <c r="F5" i="26" a="1"/>
  <c r="F5" i="26" s="1"/>
  <c r="C5" i="26" a="1"/>
  <c r="C5" i="26" s="1"/>
  <c r="F13" i="26" a="1"/>
  <c r="F13" i="26" s="1"/>
  <c r="C13" i="26" a="1"/>
  <c r="C13" i="26" s="1"/>
  <c r="F21" i="26" a="1"/>
  <c r="F21" i="26" s="1"/>
  <c r="D21" i="26"/>
  <c r="C21" i="26" a="1"/>
  <c r="C21" i="26" s="1"/>
  <c r="F29" i="26" a="1"/>
  <c r="F29" i="26" s="1"/>
  <c r="C29" i="26" a="1"/>
  <c r="C29" i="26" s="1"/>
  <c r="D29" i="26"/>
  <c r="F37" i="26" a="1"/>
  <c r="F37" i="26" s="1"/>
  <c r="D37" i="26"/>
  <c r="C37" i="26" a="1"/>
  <c r="C37" i="26" s="1"/>
  <c r="F45" i="26" a="1"/>
  <c r="F45" i="26" s="1"/>
  <c r="C45" i="26" a="1"/>
  <c r="C45" i="26" s="1"/>
  <c r="D45" i="26"/>
  <c r="E45" i="26"/>
  <c r="C27" i="26" a="1"/>
  <c r="C27" i="26" s="1"/>
  <c r="C43" i="26" a="1"/>
  <c r="C43" i="26" s="1"/>
  <c r="C53" i="26" a="1"/>
  <c r="C53" i="26" s="1"/>
  <c r="C58" i="26" a="1"/>
  <c r="C58" i="26" s="1"/>
  <c r="D18" i="26"/>
  <c r="D26" i="26"/>
  <c r="D34" i="26"/>
  <c r="D42" i="26"/>
  <c r="D50" i="26"/>
  <c r="D58" i="26"/>
  <c r="E28" i="26"/>
  <c r="E36" i="26"/>
  <c r="E44" i="26"/>
  <c r="E52" i="26"/>
  <c r="E60" i="26"/>
  <c r="C10" i="19" a="1"/>
  <c r="C10" i="19" s="1"/>
  <c r="C18" i="19" a="1"/>
  <c r="C18" i="19" s="1"/>
  <c r="C26" i="19" a="1"/>
  <c r="C26" i="19" s="1"/>
  <c r="C34" i="19" a="1"/>
  <c r="C34" i="19" s="1"/>
  <c r="C42" i="19" a="1"/>
  <c r="C42" i="19" s="1"/>
  <c r="C50" i="19" a="1"/>
  <c r="C50" i="19" s="1"/>
  <c r="C58" i="19" a="1"/>
  <c r="C58" i="19" s="1"/>
  <c r="D21" i="19"/>
  <c r="D29" i="19"/>
  <c r="D37" i="19"/>
  <c r="D45" i="19"/>
  <c r="D53" i="19"/>
  <c r="D61" i="19"/>
  <c r="E23" i="19"/>
  <c r="E47" i="19"/>
  <c r="F3" i="19" a="1"/>
  <c r="F3" i="19" s="1"/>
  <c r="F17" i="19" a="1"/>
  <c r="F17" i="19" s="1"/>
  <c r="F23" i="19" a="1"/>
  <c r="F23" i="19" s="1"/>
  <c r="F30" i="19" a="1"/>
  <c r="F30" i="19" s="1"/>
  <c r="F36" i="19" a="1"/>
  <c r="F36" i="19" s="1"/>
  <c r="F49" i="19" a="1"/>
  <c r="F49" i="19" s="1"/>
  <c r="C11" i="19" a="1"/>
  <c r="C11" i="19" s="1"/>
  <c r="C19" i="19" a="1"/>
  <c r="C19" i="19" s="1"/>
  <c r="C27" i="19" a="1"/>
  <c r="C27" i="19" s="1"/>
  <c r="C43" i="19" a="1"/>
  <c r="C43" i="19" s="1"/>
  <c r="D22" i="19"/>
  <c r="D30" i="19"/>
  <c r="D38" i="19"/>
  <c r="D46" i="19"/>
  <c r="D54" i="19"/>
  <c r="E16" i="19"/>
  <c r="E24" i="19"/>
  <c r="E32" i="19"/>
  <c r="E40" i="19"/>
  <c r="E48" i="19"/>
  <c r="E56" i="19"/>
  <c r="F4" i="19" a="1"/>
  <c r="F4" i="19" s="1"/>
  <c r="F11" i="19" a="1"/>
  <c r="F11" i="19" s="1"/>
  <c r="F18" i="19" a="1"/>
  <c r="F18" i="19" s="1"/>
  <c r="F24" i="19" a="1"/>
  <c r="F24" i="19" s="1"/>
  <c r="F37" i="19" a="1"/>
  <c r="F37" i="19" s="1"/>
  <c r="F43" i="19" a="1"/>
  <c r="F43" i="19" s="1"/>
  <c r="F50" i="19" a="1"/>
  <c r="F50" i="19" s="1"/>
  <c r="F56" i="19" a="1"/>
  <c r="F56" i="19" s="1"/>
  <c r="C17" i="26" a="1"/>
  <c r="C17" i="26" s="1"/>
  <c r="C23" i="26" a="1"/>
  <c r="C23" i="26" s="1"/>
  <c r="C28" i="26" a="1"/>
  <c r="C28" i="26" s="1"/>
  <c r="C33" i="26" a="1"/>
  <c r="C33" i="26" s="1"/>
  <c r="C39" i="26" a="1"/>
  <c r="C39" i="26" s="1"/>
  <c r="C44" i="26" a="1"/>
  <c r="C44" i="26" s="1"/>
  <c r="C49" i="26" a="1"/>
  <c r="C49" i="26" s="1"/>
  <c r="C59" i="26" a="1"/>
  <c r="C59" i="26" s="1"/>
  <c r="D28" i="26"/>
  <c r="D36" i="26"/>
  <c r="D44" i="26"/>
  <c r="D52" i="26"/>
  <c r="D60" i="26"/>
  <c r="E22" i="26"/>
  <c r="E30" i="26"/>
  <c r="E38" i="26"/>
  <c r="E46" i="26"/>
  <c r="E54" i="26"/>
  <c r="F10" i="26" a="1"/>
  <c r="F10" i="26" s="1"/>
  <c r="F18" i="26" a="1"/>
  <c r="F18" i="26" s="1"/>
  <c r="F26" i="26" a="1"/>
  <c r="F26" i="26" s="1"/>
  <c r="F34" i="26" a="1"/>
  <c r="F34" i="26" s="1"/>
  <c r="F42" i="26" a="1"/>
  <c r="F42" i="26" s="1"/>
  <c r="F50" i="26" a="1"/>
  <c r="F50" i="26" s="1"/>
  <c r="F57" i="26" a="1"/>
  <c r="F57" i="26" s="1"/>
  <c r="C12" i="19" a="1"/>
  <c r="C12" i="19" s="1"/>
  <c r="C20" i="19" a="1"/>
  <c r="C20" i="19" s="1"/>
  <c r="C28" i="19" a="1"/>
  <c r="C28" i="19" s="1"/>
  <c r="C36" i="19" a="1"/>
  <c r="C36" i="19" s="1"/>
  <c r="C44" i="19" a="1"/>
  <c r="C44" i="19" s="1"/>
  <c r="C52" i="19" a="1"/>
  <c r="C52" i="19" s="1"/>
  <c r="C60" i="19" a="1"/>
  <c r="C60" i="19" s="1"/>
  <c r="D23" i="19"/>
  <c r="D47" i="19"/>
  <c r="E17" i="19"/>
  <c r="E25" i="19"/>
  <c r="E33" i="19"/>
  <c r="E41" i="19"/>
  <c r="E49" i="19"/>
  <c r="E57" i="19"/>
  <c r="F5" i="19" a="1"/>
  <c r="F5" i="19" s="1"/>
  <c r="F12" i="19" a="1"/>
  <c r="F12" i="19" s="1"/>
  <c r="F25" i="19" a="1"/>
  <c r="F25" i="19" s="1"/>
  <c r="F38" i="19" a="1"/>
  <c r="F38" i="19" s="1"/>
  <c r="F44" i="19" a="1"/>
  <c r="F44" i="19" s="1"/>
  <c r="F57" i="19" a="1"/>
  <c r="F57" i="19" s="1"/>
  <c r="C18" i="26" a="1"/>
  <c r="C18" i="26" s="1"/>
  <c r="C34" i="26" a="1"/>
  <c r="C34" i="26" s="1"/>
  <c r="C55" i="26" a="1"/>
  <c r="C55" i="26" s="1"/>
  <c r="D53" i="26"/>
  <c r="D61" i="26"/>
  <c r="E23" i="26"/>
  <c r="E31" i="26"/>
  <c r="E39" i="26"/>
  <c r="E47" i="26"/>
  <c r="E55" i="26"/>
  <c r="F19" i="26" a="1"/>
  <c r="F19" i="26" s="1"/>
  <c r="F27" i="26" a="1"/>
  <c r="F27" i="26" s="1"/>
  <c r="F35" i="26" a="1"/>
  <c r="F35" i="26" s="1"/>
  <c r="F43" i="26" a="1"/>
  <c r="F43" i="26" s="1"/>
  <c r="F51" i="26" a="1"/>
  <c r="F51" i="26" s="1"/>
  <c r="C13" i="19" a="1"/>
  <c r="C13" i="19" s="1"/>
  <c r="C21" i="19" a="1"/>
  <c r="C21" i="19" s="1"/>
  <c r="C29" i="19" a="1"/>
  <c r="C29" i="19" s="1"/>
  <c r="C37" i="19" a="1"/>
  <c r="C37" i="19" s="1"/>
  <c r="C45" i="19" a="1"/>
  <c r="C45" i="19" s="1"/>
  <c r="C53" i="19" a="1"/>
  <c r="C53" i="19" s="1"/>
  <c r="C61" i="19" a="1"/>
  <c r="C61" i="19" s="1"/>
  <c r="D16" i="19"/>
  <c r="D24" i="19"/>
  <c r="D32" i="19"/>
  <c r="D40" i="19"/>
  <c r="D48" i="19"/>
  <c r="D56" i="19"/>
  <c r="E18" i="19"/>
  <c r="E26" i="19"/>
  <c r="E34" i="19"/>
  <c r="E42" i="19"/>
  <c r="E50" i="19"/>
  <c r="E58" i="19"/>
  <c r="F13" i="19" a="1"/>
  <c r="F13" i="19" s="1"/>
  <c r="F19" i="19" a="1"/>
  <c r="F19" i="19" s="1"/>
  <c r="F26" i="19" a="1"/>
  <c r="F26" i="19" s="1"/>
  <c r="F32" i="19" a="1"/>
  <c r="F32" i="19" s="1"/>
  <c r="F45" i="19" a="1"/>
  <c r="F45" i="19" s="1"/>
  <c r="F58" i="19" a="1"/>
  <c r="F58" i="19" s="1"/>
  <c r="C7" i="26" a="1"/>
  <c r="C7" i="26" s="1"/>
  <c r="C19" i="26" a="1"/>
  <c r="C19" i="26" s="1"/>
  <c r="C35" i="26" a="1"/>
  <c r="C35" i="26" s="1"/>
  <c r="C51" i="26" a="1"/>
  <c r="C51" i="26" s="1"/>
  <c r="C60" i="26" a="1"/>
  <c r="C60" i="26" s="1"/>
  <c r="D22" i="26"/>
  <c r="D30" i="26"/>
  <c r="D38" i="26"/>
  <c r="D46" i="26"/>
  <c r="D54" i="26"/>
  <c r="F36" i="26" a="1"/>
  <c r="F36" i="26" s="1"/>
  <c r="F59" i="26" a="1"/>
  <c r="F59" i="26" s="1"/>
  <c r="C14" i="19" a="1"/>
  <c r="C14" i="19" s="1"/>
  <c r="C22" i="19" a="1"/>
  <c r="C22" i="19" s="1"/>
  <c r="C30" i="19" a="1"/>
  <c r="C30" i="19" s="1"/>
  <c r="C38" i="19" a="1"/>
  <c r="C38" i="19" s="1"/>
  <c r="C46" i="19" a="1"/>
  <c r="C46" i="19" s="1"/>
  <c r="C54" i="19" a="1"/>
  <c r="C54" i="19" s="1"/>
  <c r="D17" i="19"/>
  <c r="D25" i="19"/>
  <c r="D33" i="19"/>
  <c r="D41" i="19"/>
  <c r="D49" i="19"/>
  <c r="D57" i="19"/>
  <c r="E19" i="19"/>
  <c r="E27" i="19"/>
  <c r="E43" i="19"/>
  <c r="F7" i="19" a="1"/>
  <c r="F7" i="19" s="1"/>
  <c r="F14" i="19" a="1"/>
  <c r="F14" i="19" s="1"/>
  <c r="F20" i="19" a="1"/>
  <c r="F20" i="19" s="1"/>
  <c r="F33" i="19" a="1"/>
  <c r="F33" i="19" s="1"/>
  <c r="F46" i="19" a="1"/>
  <c r="F46" i="19" s="1"/>
  <c r="F52" i="19" a="1"/>
  <c r="F52" i="19" s="1"/>
  <c r="C30" i="26" a="1"/>
  <c r="C30" i="26" s="1"/>
  <c r="C46" i="26" a="1"/>
  <c r="C46" i="26" s="1"/>
  <c r="D23" i="26"/>
  <c r="D31" i="26"/>
  <c r="D39" i="26"/>
  <c r="D47" i="26"/>
  <c r="E17" i="26"/>
  <c r="E25" i="26"/>
  <c r="E33" i="26"/>
  <c r="E41" i="26"/>
  <c r="E49" i="26"/>
  <c r="C15" i="19" a="1"/>
  <c r="C15" i="19" s="1"/>
  <c r="E15" i="19" s="1"/>
  <c r="C47" i="19" a="1"/>
  <c r="C47" i="19" s="1"/>
  <c r="D34" i="19"/>
  <c r="D42" i="19"/>
  <c r="E20" i="19"/>
  <c r="E28" i="19"/>
  <c r="E36" i="19"/>
  <c r="E44" i="19"/>
  <c r="E52" i="19"/>
  <c r="E60" i="19"/>
  <c r="F8" i="19" a="1"/>
  <c r="F8" i="19" s="1"/>
  <c r="F21" i="19" a="1"/>
  <c r="F21" i="19" s="1"/>
  <c r="F27" i="19" a="1"/>
  <c r="F27" i="19" s="1"/>
  <c r="F40" i="19" a="1"/>
  <c r="F40" i="19" s="1"/>
  <c r="F53" i="19" a="1"/>
  <c r="F53" i="19" s="1"/>
  <c r="C9" i="26" a="1"/>
  <c r="C9" i="26" s="1"/>
  <c r="C15" i="26" a="1"/>
  <c r="C15" i="26" s="1"/>
  <c r="C25" i="26" a="1"/>
  <c r="C25" i="26" s="1"/>
  <c r="C61" i="26" a="1"/>
  <c r="C61" i="26" s="1"/>
  <c r="E26" i="26"/>
  <c r="C16" i="19" a="1"/>
  <c r="C16" i="19" s="1"/>
  <c r="C48" i="19" a="1"/>
  <c r="C48" i="19" s="1"/>
  <c r="E29" i="19"/>
  <c r="E61" i="19"/>
  <c r="F9" i="19" a="1"/>
  <c r="F9" i="19" s="1"/>
  <c r="F22" i="19" a="1"/>
  <c r="F22" i="19" s="1"/>
  <c r="F28" i="19" a="1"/>
  <c r="F28" i="19" s="1"/>
  <c r="F41" i="19" a="1"/>
  <c r="F41" i="19" s="1"/>
  <c r="F47" i="19" a="1"/>
  <c r="F47" i="19" s="1"/>
  <c r="F54" i="19" a="1"/>
  <c r="F54" i="19" s="1"/>
  <c r="F60" i="19" a="1"/>
  <c r="F60" i="19" s="1"/>
  <c r="E46" i="19"/>
  <c r="F6" i="15" a="1"/>
  <c r="F6" i="15" s="1"/>
  <c r="F7" i="15" a="1"/>
  <c r="F7" i="15" s="1"/>
  <c r="F3" i="15" a="1"/>
  <c r="F3" i="15" s="1"/>
  <c r="E14" i="15"/>
  <c r="G30" i="12"/>
  <c r="D30" i="12"/>
  <c r="E14" i="19" l="1"/>
  <c r="E15" i="26"/>
  <c r="E15" i="25"/>
  <c r="E15" i="23"/>
  <c r="E15" i="18"/>
  <c r="E15" i="21"/>
  <c r="E14" i="23"/>
  <c r="E14" i="25"/>
  <c r="E14" i="22"/>
  <c r="E14" i="16"/>
  <c r="E14" i="26"/>
  <c r="E14" i="24"/>
  <c r="E14" i="21"/>
  <c r="E14" i="20"/>
  <c r="E14" i="18"/>
  <c r="E13" i="26"/>
  <c r="E13" i="24"/>
  <c r="E13" i="21"/>
  <c r="E13" i="22"/>
  <c r="E13" i="25"/>
  <c r="E13" i="23"/>
  <c r="E13" i="16"/>
  <c r="E13" i="15"/>
  <c r="E13" i="19"/>
  <c r="E13" i="18"/>
  <c r="E13" i="20"/>
  <c r="E12" i="26"/>
  <c r="E12" i="25"/>
  <c r="E12" i="23"/>
  <c r="E12" i="20"/>
  <c r="E12" i="15"/>
  <c r="E12" i="21"/>
  <c r="E12" i="24"/>
  <c r="E12" i="22"/>
  <c r="E12" i="18"/>
  <c r="E12" i="19"/>
  <c r="E12" i="16"/>
  <c r="E3" i="26"/>
  <c r="E11" i="26"/>
  <c r="E11" i="19"/>
  <c r="E11" i="20"/>
  <c r="E11" i="25"/>
  <c r="E11" i="24"/>
  <c r="E11" i="23"/>
  <c r="E11" i="22"/>
  <c r="E11" i="21"/>
  <c r="E11" i="18"/>
  <c r="E11" i="16"/>
  <c r="E11" i="15"/>
  <c r="E3" i="16"/>
  <c r="E10" i="18"/>
  <c r="E3" i="18"/>
  <c r="E10" i="15"/>
  <c r="E8" i="23"/>
  <c r="E10" i="22"/>
  <c r="E10" i="21"/>
  <c r="E10" i="19"/>
  <c r="E10" i="16"/>
  <c r="E10" i="24"/>
  <c r="E3" i="22"/>
  <c r="E3" i="23"/>
  <c r="E10" i="26"/>
  <c r="E10" i="23"/>
  <c r="E10" i="20"/>
  <c r="E3" i="25"/>
  <c r="E10" i="25"/>
  <c r="E7" i="18"/>
  <c r="E3" i="21"/>
  <c r="E4" i="18"/>
  <c r="E5" i="16"/>
  <c r="E4" i="22"/>
  <c r="E6" i="22"/>
  <c r="E6" i="21"/>
  <c r="E4" i="19"/>
  <c r="E5" i="18"/>
  <c r="E4" i="16"/>
  <c r="E4" i="25"/>
  <c r="E6" i="25"/>
  <c r="E8" i="18"/>
  <c r="E3" i="20"/>
  <c r="E6" i="18"/>
  <c r="E3" i="19"/>
  <c r="E5" i="26"/>
  <c r="E6" i="26"/>
  <c r="E8" i="25"/>
  <c r="E7" i="25"/>
  <c r="E5" i="24"/>
  <c r="E8" i="24"/>
  <c r="E4" i="24"/>
  <c r="E3" i="24"/>
  <c r="E4" i="23"/>
  <c r="E9" i="21"/>
  <c r="E5" i="20"/>
  <c r="E6" i="19"/>
  <c r="E7" i="16"/>
  <c r="E4" i="26"/>
  <c r="E5" i="25"/>
  <c r="E5" i="23"/>
  <c r="E7" i="23"/>
  <c r="E7" i="22"/>
  <c r="E8" i="21"/>
  <c r="E6" i="20"/>
  <c r="E6" i="16"/>
  <c r="E9" i="26"/>
  <c r="E5" i="19"/>
  <c r="E8" i="20"/>
  <c r="E5" i="22"/>
  <c r="E9" i="18"/>
  <c r="E6" i="23"/>
  <c r="E7" i="24"/>
  <c r="E9" i="15"/>
  <c r="E7" i="21"/>
  <c r="E9" i="16"/>
  <c r="E9" i="20"/>
  <c r="E4" i="20"/>
  <c r="E4" i="21"/>
  <c r="E9" i="19"/>
  <c r="E9" i="22"/>
  <c r="E8" i="26"/>
  <c r="E9" i="25"/>
  <c r="E9" i="23"/>
  <c r="E9" i="24"/>
  <c r="E7" i="20"/>
  <c r="E5" i="21"/>
  <c r="E7" i="26"/>
  <c r="E8" i="19"/>
  <c r="E6" i="24"/>
  <c r="E8" i="22"/>
  <c r="E8" i="16"/>
  <c r="E7" i="19"/>
  <c r="E8" i="15"/>
  <c r="E4" i="15"/>
  <c r="E6" i="15"/>
  <c r="E7" i="15"/>
  <c r="E3" i="15"/>
  <c r="E5" i="15"/>
  <c r="D2" i="23"/>
  <c r="G9" i="12"/>
  <c r="D20" i="12"/>
  <c r="G20" i="12" l="1"/>
  <c r="G28" i="12"/>
  <c r="D28" i="12"/>
  <c r="D3" i="23"/>
  <c r="D4" i="23" s="1"/>
  <c r="D5" i="23" s="1"/>
  <c r="D6" i="23" s="1"/>
  <c r="C10" i="27" s="1" a="1"/>
  <c r="C10" i="27" s="1"/>
  <c r="D2" i="20"/>
  <c r="D2" i="16"/>
  <c r="D2" i="26"/>
  <c r="D2" i="22"/>
  <c r="D2" i="25"/>
  <c r="D2" i="24"/>
  <c r="D2" i="21"/>
  <c r="D2" i="19"/>
  <c r="D2" i="18"/>
  <c r="D2" i="15"/>
  <c r="D7" i="23" l="1"/>
  <c r="D8" i="23" s="1"/>
  <c r="D3" i="22"/>
  <c r="D4" i="22" s="1"/>
  <c r="D5" i="22" s="1"/>
  <c r="D6" i="22" s="1"/>
  <c r="C8" i="27" s="1" a="1"/>
  <c r="C8" i="27" s="1"/>
  <c r="D3" i="24"/>
  <c r="D4" i="24" s="1"/>
  <c r="D5" i="24" s="1"/>
  <c r="D6" i="24" s="1"/>
  <c r="D3" i="16"/>
  <c r="D4" i="16" s="1"/>
  <c r="D5" i="16" s="1"/>
  <c r="D6" i="16" s="1"/>
  <c r="D3" i="21"/>
  <c r="D4" i="21" s="1"/>
  <c r="D5" i="21" s="1"/>
  <c r="D6" i="21" s="1"/>
  <c r="C6" i="27" s="1" a="1"/>
  <c r="C6" i="27" s="1"/>
  <c r="D3" i="26"/>
  <c r="D4" i="26" s="1"/>
  <c r="D5" i="26" s="1"/>
  <c r="D6" i="26" s="1"/>
  <c r="C13" i="27" s="1" a="1"/>
  <c r="C13" i="27" s="1"/>
  <c r="D3" i="20"/>
  <c r="D4" i="20" s="1"/>
  <c r="D5" i="20" s="1"/>
  <c r="D6" i="20" s="1"/>
  <c r="C7" i="27" s="1" a="1"/>
  <c r="C7" i="27" s="1"/>
  <c r="D9" i="23"/>
  <c r="D3" i="19"/>
  <c r="D4" i="19" s="1"/>
  <c r="D5" i="19" s="1"/>
  <c r="D6" i="19" s="1"/>
  <c r="D3" i="15"/>
  <c r="D4" i="15" s="1"/>
  <c r="D5" i="15" s="1"/>
  <c r="D6" i="15" s="1"/>
  <c r="C3" i="27" s="1" a="1"/>
  <c r="C3" i="27" s="1"/>
  <c r="D3" i="18"/>
  <c r="D4" i="18" s="1"/>
  <c r="D5" i="18" s="1"/>
  <c r="D6" i="18" s="1"/>
  <c r="D3" i="25"/>
  <c r="D4" i="25" s="1"/>
  <c r="D5" i="25" s="1"/>
  <c r="D6" i="25" s="1"/>
  <c r="C12" i="27" s="1" a="1"/>
  <c r="C12" i="27" s="1"/>
  <c r="D7" i="24" l="1"/>
  <c r="D8" i="24" s="1"/>
  <c r="D9" i="24" s="1"/>
  <c r="C11" i="27" a="1"/>
  <c r="C11" i="27" s="1"/>
  <c r="C14" i="27" s="1"/>
  <c r="D7" i="19"/>
  <c r="D8" i="19" s="1"/>
  <c r="C5" i="27" a="1"/>
  <c r="C5" i="27" s="1"/>
  <c r="D7" i="18"/>
  <c r="D8" i="18" s="1"/>
  <c r="C4" i="27" a="1"/>
  <c r="C4" i="27" s="1"/>
  <c r="D7" i="16"/>
  <c r="D8" i="16" s="1"/>
  <c r="D9" i="16" s="1"/>
  <c r="C2" i="27" a="1"/>
  <c r="C2" i="27" s="1"/>
  <c r="C9" i="27" s="1"/>
  <c r="D7" i="26"/>
  <c r="D8" i="26" s="1"/>
  <c r="D9" i="26" s="1"/>
  <c r="D7" i="25"/>
  <c r="D8" i="25" s="1"/>
  <c r="D7" i="22"/>
  <c r="D8" i="22" s="1"/>
  <c r="D9" i="22" s="1"/>
  <c r="D7" i="20"/>
  <c r="D8" i="20" s="1"/>
  <c r="D9" i="20" s="1"/>
  <c r="D7" i="21"/>
  <c r="D8" i="21" s="1"/>
  <c r="D9" i="21" s="1"/>
  <c r="D7" i="15"/>
  <c r="D8" i="15" s="1"/>
  <c r="D10" i="20"/>
  <c r="D11" i="20" s="1"/>
  <c r="D12" i="20" s="1"/>
  <c r="D13" i="20" s="1"/>
  <c r="D14" i="20" s="1"/>
  <c r="D10" i="24"/>
  <c r="D10" i="21"/>
  <c r="D10" i="23"/>
  <c r="D10" i="26"/>
  <c r="D10" i="22"/>
  <c r="D10" i="16"/>
  <c r="D9" i="19"/>
  <c r="D9" i="25"/>
  <c r="D9" i="18"/>
  <c r="D9" i="15"/>
  <c r="D10" i="15" s="1"/>
  <c r="D11" i="15" s="1"/>
  <c r="D12" i="15" s="1"/>
  <c r="D13" i="15" s="1"/>
  <c r="D14" i="15" s="1"/>
  <c r="D15" i="15" s="1"/>
  <c r="D15" i="20" l="1"/>
  <c r="D11" i="16"/>
  <c r="D11" i="22"/>
  <c r="D11" i="26"/>
  <c r="D11" i="23"/>
  <c r="D11" i="21"/>
  <c r="D11" i="24"/>
  <c r="D10" i="25"/>
  <c r="D10" i="19"/>
  <c r="D11" i="19" s="1"/>
  <c r="D10" i="18"/>
  <c r="D12" i="24" l="1"/>
  <c r="D12" i="21"/>
  <c r="D13" i="21" s="1"/>
  <c r="D14" i="21" s="1"/>
  <c r="D15" i="21" s="1"/>
  <c r="D12" i="23"/>
  <c r="D12" i="26"/>
  <c r="D12" i="22"/>
  <c r="D12" i="16"/>
  <c r="D12" i="19"/>
  <c r="D11" i="25"/>
  <c r="D11" i="18"/>
  <c r="D13" i="19" l="1"/>
  <c r="D14" i="19" s="1"/>
  <c r="D15" i="19" s="1"/>
  <c r="D13" i="16"/>
  <c r="D13" i="24"/>
  <c r="D14" i="24" s="1"/>
  <c r="D15" i="24" s="1"/>
  <c r="D13" i="22"/>
  <c r="D13" i="26"/>
  <c r="D13" i="23"/>
  <c r="D12" i="18"/>
  <c r="D13" i="18" s="1"/>
  <c r="D12" i="25"/>
  <c r="D14" i="23" l="1"/>
  <c r="D14" i="26"/>
  <c r="D14" i="22"/>
  <c r="D14" i="16"/>
  <c r="D14" i="18"/>
  <c r="D13" i="25"/>
  <c r="D14" i="25" s="1"/>
  <c r="D15" i="16" l="1"/>
  <c r="D15" i="26"/>
  <c r="D15" i="23"/>
  <c r="D15" i="25"/>
  <c r="D15" i="22"/>
  <c r="D15" i="18"/>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<sst xmlns="http://schemas.openxmlformats.org/spreadsheetml/2006/main" count="268" uniqueCount="155">
  <si>
    <t>Trend</t>
  </si>
  <si>
    <t>MinDosis</t>
  </si>
  <si>
    <t>MaxDosis</t>
  </si>
  <si>
    <t>Reaktion auf Abweichung</t>
  </si>
  <si>
    <t>Trend‑Dämpfung</t>
  </si>
  <si>
    <t>#</t>
  </si>
  <si>
    <t>Kumulative Zeit</t>
  </si>
  <si>
    <t>Nickel</t>
  </si>
  <si>
    <t>Cobalt</t>
  </si>
  <si>
    <t>Mangan</t>
  </si>
  <si>
    <t>Chrom</t>
  </si>
  <si>
    <t>Kupfer</t>
  </si>
  <si>
    <t>Zink</t>
  </si>
  <si>
    <t>Fluor</t>
  </si>
  <si>
    <t>Iod</t>
  </si>
  <si>
    <t>Vanadium</t>
  </si>
  <si>
    <t>Selen</t>
  </si>
  <si>
    <t xml:space="preserve">Start Spurenelementmischung </t>
  </si>
  <si>
    <t xml:space="preserve">Gesamtnettovolumen (in l): </t>
  </si>
  <si>
    <t>Spurenelementlösung (in ml)</t>
  </si>
  <si>
    <t>Spurenelement</t>
  </si>
  <si>
    <t>Symbol</t>
  </si>
  <si>
    <t>Volumen in ml</t>
  </si>
  <si>
    <t>F</t>
  </si>
  <si>
    <t>I</t>
  </si>
  <si>
    <t>V</t>
  </si>
  <si>
    <t>Se</t>
  </si>
  <si>
    <t>Auffüllen mit
Osmosewasser</t>
  </si>
  <si>
    <r>
      <t>H</t>
    </r>
    <r>
      <rPr>
        <vertAlign val="subscript"/>
        <sz val="11"/>
        <color theme="1"/>
        <rFont val="Calibri"/>
        <family val="2"/>
        <scheme val="minor"/>
      </rPr>
      <t>2</t>
    </r>
    <r>
      <rPr>
        <sz val="11"/>
        <color theme="1"/>
        <rFont val="Calibri"/>
        <family val="2"/>
        <scheme val="minor"/>
      </rPr>
      <t>O</t>
    </r>
  </si>
  <si>
    <t>Tägliche Dosierung (in ml):</t>
  </si>
  <si>
    <t>Co</t>
  </si>
  <si>
    <t>Ni</t>
  </si>
  <si>
    <t xml:space="preserve">Eisen </t>
  </si>
  <si>
    <t>Fe</t>
  </si>
  <si>
    <t>Mn</t>
  </si>
  <si>
    <t>Cu</t>
  </si>
  <si>
    <t>Cr</t>
  </si>
  <si>
    <t>Zn</t>
  </si>
  <si>
    <t>Kationen</t>
  </si>
  <si>
    <t>Anionen</t>
  </si>
  <si>
    <t>Eisen</t>
  </si>
  <si>
    <t>Anzahl</t>
  </si>
  <si>
    <t>Datum</t>
  </si>
  <si>
    <t xml:space="preserve">Startdatum: </t>
  </si>
  <si>
    <t>Soll</t>
  </si>
  <si>
    <t>Element</t>
  </si>
  <si>
    <t>Neue Dosierung
 (in ml)</t>
  </si>
  <si>
    <t>Osmosewasser</t>
  </si>
  <si>
    <t>Nickel
[µg/l]</t>
  </si>
  <si>
    <t>Dosierung
Nickel [ml]</t>
  </si>
  <si>
    <t>Cobalt
[µg/l]</t>
  </si>
  <si>
    <t>Dosierung
Cobalt [ml]</t>
  </si>
  <si>
    <t>Eisen
[µg/l]</t>
  </si>
  <si>
    <t>Dosierung
Eisen [ml]</t>
  </si>
  <si>
    <t>Mangan
[µg/l]</t>
  </si>
  <si>
    <t>Dosierung
Mangan [ml]</t>
  </si>
  <si>
    <t>Chrom
[µg/l]</t>
  </si>
  <si>
    <t>Dosierung
Chrom [ml]</t>
  </si>
  <si>
    <t>Kupfer
[µg/l]</t>
  </si>
  <si>
    <t>Dosierung
Kupfer [ml]</t>
  </si>
  <si>
    <t>Zink
[µg/l]</t>
  </si>
  <si>
    <t>Dosierung
Zink [ml]</t>
  </si>
  <si>
    <t>Fluor
[mg/l]</t>
  </si>
  <si>
    <t>Dosierung
Fluor [ml]</t>
  </si>
  <si>
    <t>Iod
[µg/l]</t>
  </si>
  <si>
    <t>Dosierung
Iod [ml]</t>
  </si>
  <si>
    <t>Vanadium
[µg/l]</t>
  </si>
  <si>
    <t>Dosierung
Vanadium [ml]</t>
  </si>
  <si>
    <t>Selen
[µg/l]</t>
  </si>
  <si>
    <t>Dosierung
Selen [ml]</t>
  </si>
  <si>
    <t>Dokumentation der Rechenlogik für die Dosierungsblätter</t>
  </si>
  <si>
    <t>1. Zweck</t>
  </si>
  <si>
    <t>Die Element-Blätter berechnen aus Messwerten, Sollwerten und einer bisherigen Dosierung einen neuen Dosierwert. Ziel ist, den gemessenen Wert schrittweise in Richtung Sollwert zu führen, ohne die Dosierung unbegrenzt steigen oder fallen zu lassen.</t>
  </si>
  <si>
    <t>2. Datenquellen</t>
  </si>
  <si>
    <t>• Der Sollwert je Element kommt aus dem Blatt Start, Spalte E.</t>
  </si>
  <si>
    <t>• Die Startdosierung je Element kommt aus dem Blatt Start, Spalte G.</t>
  </si>
  <si>
    <t>• I2 = Reaktion auf Abweichung</t>
  </si>
  <si>
    <t>• I3 = Trend-Dämpfung</t>
  </si>
  <si>
    <t>• I4 = MinDosis</t>
  </si>
  <si>
    <t>• I5 = MaxDosis</t>
  </si>
  <si>
    <t>3. Rechenlogik pro Zeile</t>
  </si>
  <si>
    <t>Danach wird der Wert mit MinDosis und MaxDosis begrenzt.</t>
  </si>
  <si>
    <t>4. Bedeutung der einzelnen Teile</t>
  </si>
  <si>
    <t>4.1 Abweichung zum Sollwert</t>
  </si>
  <si>
    <t>Der Ausdruck (Sollwert - Messwert) zeigt, ob nachdosiert oder reduziert werden soll.</t>
  </si>
  <si>
    <t>• Messwert unter Soll: Der Ausdruck ist positiv. Die Dosierung steigt.</t>
  </si>
  <si>
    <t>• Messwert über Soll: Der Ausdruck ist negativ. Die Dosierung sinkt.</t>
  </si>
  <si>
    <t>4.2 Reaktion auf Abweichung (I2)</t>
  </si>
  <si>
    <t>I2 bestimmt, wie stark die Dosierung auf eine Unter- oder Überschreitung des Sollwerts reagiert.</t>
  </si>
  <si>
    <t>• Hoher Wert in I2: schnelle, kräftige Korrektur.</t>
  </si>
  <si>
    <t>• Niedriger Wert in I2: langsame, vorsichtige Korrektur.</t>
  </si>
  <si>
    <t>Wenn I2 zu hoch ist:</t>
  </si>
  <si>
    <t>• Die Dosierung springt stark von Messung zu Messung.</t>
  </si>
  <si>
    <t>• Es steigt das Risiko von Überreaktionen und Pendeln um den Sollwert.</t>
  </si>
  <si>
    <t>• Kleine Messfehler oder normale Schwankungen führen zu unnötig großen Dosieränderungen.</t>
  </si>
  <si>
    <t>Wenn I2 zu niedrig ist:</t>
  </si>
  <si>
    <t>• Die Regelung reagiert träge.</t>
  </si>
  <si>
    <t>• Der Messwert bleibt länger vom Soll entfernt.</t>
  </si>
  <si>
    <t>• Bei echten Mängeln oder Überschüssen wird zu spät gegengesteuert.</t>
  </si>
  <si>
    <t>Praxiswirkung:</t>
  </si>
  <si>
    <t>I2 ist der wichtigste Hebel für die Grundaggressivität der Regelung. In deinen Blättern ist das meist der stärkste Einfluss auf Spalte D.</t>
  </si>
  <si>
    <t>4.3 Trend (Spalte E)</t>
  </si>
  <si>
    <t>Der Trend beschreibt die Veränderungsrichtung des Messwerts über die Zeit.</t>
  </si>
  <si>
    <t>• In der ersten Messzeile nach dem Start wird er als einfache Änderung pro Zeiteinheit berechnet.</t>
  </si>
  <si>
    <t>• Ab der nächsten Messung wird die Steigung der letzten drei Punkte berechnet.</t>
  </si>
  <si>
    <t>• Positiver Trend: der Messwert steigt.</t>
  </si>
  <si>
    <t>• Negativer Trend: der Messwert fällt.</t>
  </si>
  <si>
    <t>4.4 Trend-Dämpfung (I3)</t>
  </si>
  <si>
    <t>I3 wirkt nur dann, wenn der Messwert bereits über dem Sollwert liegt. Dann wird zusätzlich der Trend berücksichtigt.</t>
  </si>
  <si>
    <t>• Steigt ein ohnehin zu hoher Messwert weiter an, bremst I3 die Dosierung zusätzlich.</t>
  </si>
  <si>
    <t>• Liegt der Messwert unter dem Sollwert, wird die Trend-Dämpfung in der aktuellen Logik nicht angewendet.</t>
  </si>
  <si>
    <t>Wenn I3 zu hoch ist:</t>
  </si>
  <si>
    <t>• Bei positiven Trends oberhalb des Sollwerts wird die Dosierung sehr stark reduziert.</t>
  </si>
  <si>
    <t>• Schon kleine Trendänderungen können große Auswirkungen haben.</t>
  </si>
  <si>
    <t>• Die Regelung kann unnötig nervös werden, obwohl der Trendwert oft klein ist.</t>
  </si>
  <si>
    <t>Wenn I3 zu niedrig ist:</t>
  </si>
  <si>
    <t>• Die Logik reagiert kaum darauf, ob ein zu hoher Wert weiter steigt.</t>
  </si>
  <si>
    <t>• Die Dosierung sinkt dann nur wegen der Abweichung zum Sollwert, aber nicht wegen der Dynamik.</t>
  </si>
  <si>
    <t>• Überschreitungen können länger anhalten.</t>
  </si>
  <si>
    <t>I3 ist ein Feinregler. Er ist besonders relevant, wenn Messwerte oberhalb des Sollwerts liegen und zugleich weiter steigen. Bei sehr kleinen Trendwerten ist seine Wirkung meist geringer als die von I2.</t>
  </si>
  <si>
    <t>4.5 MinDosis und MaxDosis</t>
  </si>
  <si>
    <t>Nach der Berechnung wird die Dosierung begrenzt:</t>
  </si>
  <si>
    <t>• Nie kleiner als MinDosis</t>
  </si>
  <si>
    <t>• Nie größer als MaxDosis</t>
  </si>
  <si>
    <t>Damit werden negative oder unrealistisch hohe Dosierwerte verhindert.</t>
  </si>
  <si>
    <t>5. Beispiel</t>
  </si>
  <si>
    <t>Beispiel Nickel: Sollwert 4,0; Messwert 4,1; bisherige Dosierung 24,90; Reaktion 1,5; Trend-Dämpfung 5,0; Trend 0,0321</t>
  </si>
  <si>
    <t>Rechnung vereinfacht: 24,90 + 1,5 × (4,0 - 4,1) - 5,0 × 0,0321 = 24,59</t>
  </si>
  <si>
    <t>Interpretation: Weil der Messwert leicht über Soll liegt und zugleich steigt, wird die Dosierung etwas reduziert.</t>
  </si>
  <si>
    <t>6. Hinweise zur sinnvollen Einstellung</t>
  </si>
  <si>
    <t>• Zuerst I2 einstellen: damit legst du fest, wie schnell das System grundsätzlich reagiert.</t>
  </si>
  <si>
    <t>• Danach I3 feinjustieren: damit entschärfst oder verstärkst du die Reaktion bei steigenden Werten oberhalb des Solls.</t>
  </si>
  <si>
    <t>• Wenn die Dosierung springt oder pendelt, ist meist I2 zu hoch und/oder I3 zu hoch.</t>
  </si>
  <si>
    <t>• Wenn das System zu langsam nachführt, ist meist I2 zu niedrig.</t>
  </si>
  <si>
    <t>• Wenn Überschreitungen trotz steigender Werte zu lange bestehen bleiben, ist I3 oft zu niedrig.</t>
  </si>
  <si>
    <t>7. Kurzfazit</t>
  </si>
  <si>
    <t>• I2 steuert die Stärke der direkten Korrektur auf die Soll-Ist-Abweichung.</t>
  </si>
  <si>
    <t>• I3 steuert die zusätzliche Bremswirkung bei steigenden Werten oberhalb des Solls.</t>
  </si>
  <si>
    <t>• Zu hohe Werte machen die Regelung nervös.</t>
  </si>
  <si>
    <t>• Zu niedrige Werte machen die Regelung träge.</t>
  </si>
  <si>
    <t>Hinweis</t>
  </si>
  <si>
    <t>Dieses Dokument beschreibt die aktuell in den Blättern hinterlegte Excel-Logik. Es ist eine technische Beschreibung der Formelwirkung, keine chemische oder biologische Dosierempfehlung.</t>
  </si>
  <si>
    <t>• Datum und Messwerte kommen aus der Tabelle im Blatt Analyse.</t>
  </si>
  <si>
    <r>
      <rPr>
        <i/>
        <sz val="11"/>
        <color theme="4"/>
        <rFont val="Calibri"/>
        <family val="2"/>
        <scheme val="minor"/>
      </rPr>
      <t>Neue Dosierung = alte Dosierung + Reaktion auf Abweichung × (Sollwert - Messwert) - Trend-Dämpfung × Trend</t>
    </r>
    <r>
      <rPr>
        <sz val="11"/>
        <color rgb="FF1F1F1F"/>
        <rFont val="Calibri"/>
        <family val="2"/>
        <scheme val="minor"/>
      </rPr>
      <t xml:space="preserve"> (nur wenn Messwert über Soll liegt)</t>
    </r>
  </si>
  <si>
    <t>Für jede neue Messung wird die Dosierung auf Basis der vorherigen Dosierung angepasst. Die Logik (Regler, der einen regressionsbasierten Trend nutzt) lautet vereinfacht:</t>
  </si>
  <si>
    <r>
      <t>ReefCalculator</t>
    </r>
    <r>
      <rPr>
        <b/>
        <vertAlign val="superscript"/>
        <sz val="36"/>
        <color theme="1"/>
        <rFont val="Aharoni"/>
        <charset val="177"/>
      </rPr>
      <t>©</t>
    </r>
  </si>
  <si>
    <t>Version:</t>
  </si>
  <si>
    <t>1.0</t>
  </si>
  <si>
    <t xml:space="preserve">Datum: </t>
  </si>
  <si>
    <r>
      <rPr>
        <b/>
        <sz val="12"/>
        <color theme="1"/>
        <rFont val="Calibri"/>
        <family val="2"/>
      </rPr>
      <t xml:space="preserve">© 2026 </t>
    </r>
    <r>
      <rPr>
        <b/>
        <sz val="12"/>
        <color theme="1"/>
        <rFont val="Calibri"/>
        <family val="2"/>
        <scheme val="minor"/>
      </rPr>
      <t xml:space="preserve"> Dieter Kreissl (#tropicreef)</t>
    </r>
  </si>
  <si>
    <t>Modul: Spurenelemente</t>
  </si>
  <si>
    <t>Beschreibung der Excel‑Reiter</t>
  </si>
  <si>
    <t>Dosiermengen für Tage:</t>
  </si>
  <si>
    <t>normal</t>
  </si>
  <si>
    <t>Korallenbesatz: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</si>
</sst>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
  </numFmts>
  <fonts count="26"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sz val="11"/>
      <color theme="2" tint="-0.249977111117893"/>
      <name val="Calibri"/>
      <family val="2"/>
      <scheme val="minor"/>
    </font>
    <font>
      <vertAlign val="subscript"/>
      <sz val="11"/>
      <color theme="1"/>
      <name val="Calibri"/>
      <family val="2"/>
      <scheme val="minor"/>
    </font>
    <font>
      <b/>
      <sz val="18"/>
      <color theme="1"/>
      <name val="Calibri"/>
      <family val="2"/>
      <scheme val="minor"/>
    </font>
    <font>
      <b/>
      <sz val="11"/>
      <color rgb="FF1F1F1F"/>
      <name val="Calibri"/>
      <family val="2"/>
      <scheme val="minor"/>
    </font>
    <font>
      <b/>
      <sz val="11"/>
      <color rgb="FF1F2937"/>
      <name val="Calibri"/>
      <family val="2"/>
      <scheme val="minor"/>
    </font>
    <font>
      <b/>
      <sz val="20"/>
      <color theme="1"/>
      <name val="Calibri"/>
      <family val="2"/>
      <scheme val="minor"/>
    </font>
    <font>
      <b/>
      <sz val="11"/>
      <color rgb="FFFFFFFF"/>
      <name val="Calibri"/>
      <family val="2"/>
      <scheme val="minor"/>
    </font>
    <font>
      <b/>
      <sz val="16"/>
      <color rgb="FF1F1F1F"/>
      <name val="Calibri"/>
      <family val="2"/>
      <scheme val="minor"/>
    </font>
    <font>
      <sz val="11"/>
      <color rgb="FF1F1F1F"/>
      <name val="Calibri"/>
      <family val="2"/>
      <scheme val="minor"/>
    </font>
    <font>
      <sz val="11"/>
      <color rgb="FFFF0000"/>
      <name val="Calibri"/>
      <family val="2"/>
      <scheme val="minor"/>
    </font>
    <font>
      <sz val="11"/>
      <color rgb="FF1F1F1F"/>
      <name val="Calibri"/>
      <family val="2"/>
      <scheme val="minor"/>
    </font>
    <font>
      <i/>
      <sz val="11"/>
      <color theme="4"/>
      <name val="Calibri"/>
      <family val="2"/>
      <scheme val="minor"/>
    </font>
    <font>
      <b/>
      <sz val="36"/>
      <color theme="1"/>
      <name val="Aharoni"/>
      <charset val="177"/>
    </font>
    <font>
      <b/>
      <vertAlign val="superscript"/>
      <sz val="36"/>
      <color theme="1"/>
      <name val="Aharoni"/>
      <charset val="177"/>
    </font>
    <font>
      <b/>
      <sz val="12"/>
      <color theme="1"/>
      <name val="Calibri"/>
      <family val="2"/>
      <scheme val="minor"/>
    </font>
    <font>
      <b/>
      <sz val="12"/>
      <color theme="1"/>
      <name val="Calibri"/>
      <family val="2"/>
    </font>
    <font>
      <sz val="12"/>
      <color theme="1"/>
      <name val="Calibri"/>
      <family val="2"/>
      <scheme val="minor"/>
    </font>
    <font>
      <b/>
      <sz val="14"/>
      <color theme="1"/>
      <name val="Aharoni"/>
      <charset val="177"/>
    </font>
    <font>
      <b/>
      <sz val="13.5"/>
      <color theme="1"/>
      <name val="Calibri"/>
      <family val="2"/>
      <scheme val="minor"/>
    </font>
    <font>
      <sz val="11"/>
      <color rgb="FF000000"/>
      <name val="Calibri"/>
      <family val="2"/>
      <scheme val="minor"/>
    </font>
    <font>
      <b/>
      <sz val="11"/>
      <color rgb="FF000000"/>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FF990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F2F2F2"/>
        <bgColor indexed="64"/>
      </patternFill>
    </fill>
    <fill>
      <patternFill patternType="solid">
        <fgColor rgb="FFE7EEF8"/>
        <bgColor indexed="64"/>
      </patternFill>
    </fill>
    <fill>
      <patternFill patternType="solid">
        <fgColor rgb="FF5B9BD5"/>
        <bgColor indexed="64"/>
      </patternFill>
    </fill>
    <fill>
      <patternFill patternType="solid">
        <fgColor rgb="FFFFFFFF"/>
        <bgColor indexed="64"/>
      </patternFill>
    </fill>
    <fill>
      <patternFill patternType="solid">
        <fgColor rgb="FFD9EAF7"/>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rgb="FF000000"/>
      </top>
      <bottom/>
      <diagonal/>
    </border>
    <border>
      <left style="thin">
        <color theme="4" tint="0.39997558519241921"/>
      </left>
      <right/>
      <top style="thin">
        <color rgb="FF000000"/>
      </top>
      <bottom/>
      <diagonal/>
    </border>
    <border>
      <left/>
      <right style="thin">
        <color theme="4" tint="0.39997558519241921"/>
      </right>
      <top style="thin">
        <color rgb="FF000000"/>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1">
    <xf numFmtId="0" fontId="0" fillId="0" borderId="0"/>
  </cellStyleXfs>
  <cellXfs count="112">
    <xf numFmtId="0" fontId="0" fillId="0" borderId="0" xfId="0"/>
    <xf numFmtId="0" fontId="2" fillId="0" borderId="0" xfId="0" applyFont="1"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center"/>
    </xf>
    <xf numFmtId="0" fontId="4" fillId="0" borderId="0" xfId="0" applyFont="1"/>
    <xf numFmtId="0" fontId="5" fillId="0" borderId="0" xfId="0" applyFont="1"/>
    <xf numFmtId="0" fontId="1" fillId="0" borderId="0" xfId="0" applyFont="1"/>
    <xf numFmtId="0" fontId="1" fillId="3" borderId="1" xfId="0" applyFont="1" applyFill="1" applyBorder="1"/>
    <xf numFmtId="0" fontId="1" fillId="3" borderId="1" xfId="0" applyFont="1" applyFill="1" applyBorder="1" applyAlignment="1">
      <alignment horizontal="center"/>
    </xf>
    <xf numFmtId="0" fontId="1" fillId="3" borderId="1" xfId="0" applyFont="1" applyFill="1" applyBorder="1" applyAlignment="1">
      <alignment horizontal="right"/>
    </xf>
    <xf numFmtId="0" fontId="0" fillId="0" borderId="2" xfId="0" applyBorder="1"/>
    <xf numFmtId="0" fontId="0" fillId="0" borderId="1" xfId="0" applyBorder="1" applyAlignment="1">
      <alignment horizontal="center"/>
    </xf>
    <xf numFmtId="4" fontId="5" fillId="0" borderId="3" xfId="0" applyNumberFormat="1" applyFont="1" applyBorder="1"/>
    <xf numFmtId="4" fontId="0" fillId="4" borderId="4" xfId="0" applyNumberFormat="1" applyFill="1" applyBorder="1"/>
    <xf numFmtId="4" fontId="5" fillId="0" borderId="5" xfId="0" applyNumberFormat="1" applyFont="1" applyBorder="1"/>
    <xf numFmtId="4" fontId="5" fillId="0" borderId="0" xfId="0" applyNumberFormat="1" applyFont="1"/>
    <xf numFmtId="4" fontId="0" fillId="0" borderId="0" xfId="0" applyNumberFormat="1"/>
    <xf numFmtId="0" fontId="0" fillId="0" borderId="1" xfId="0" applyBorder="1" applyAlignment="1">
      <alignment horizontal="center" vertical="center"/>
    </xf>
    <xf numFmtId="4" fontId="0" fillId="0" borderId="4" xfId="0" applyNumberFormat="1" applyBorder="1"/>
    <xf numFmtId="0" fontId="0" fillId="0" borderId="6" xfId="0" applyBorder="1"/>
    <xf numFmtId="0" fontId="1" fillId="3" borderId="6" xfId="0" applyFont="1" applyFill="1" applyBorder="1"/>
    <xf numFmtId="0" fontId="0" fillId="0" borderId="6" xfId="0" applyBorder="1" applyAlignment="1">
      <alignment vertical="center" wrapText="1"/>
    </xf>
    <xf numFmtId="4" fontId="0" fillId="4" borderId="4" xfId="0" applyNumberFormat="1" applyFill="1" applyBorder="1" applyAlignment="1">
      <alignment vertical="center"/>
    </xf>
    <xf numFmtId="4" fontId="0" fillId="5" borderId="4" xfId="0" applyNumberFormat="1" applyFill="1" applyBorder="1"/>
    <xf numFmtId="4" fontId="0" fillId="5" borderId="4" xfId="0" applyNumberFormat="1" applyFill="1" applyBorder="1" applyAlignment="1">
      <alignment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165" fontId="0" fillId="0" borderId="0" xfId="0" applyNumberFormat="1" applyAlignment="1" applyProtection="1">
      <alignment horizontal="center"/>
      <protection locked="0"/>
    </xf>
    <xf numFmtId="2" fontId="0" fillId="0" borderId="0" xfId="0" applyNumberFormat="1" applyAlignment="1" applyProtection="1">
      <alignment horizontal="center"/>
      <protection locked="0"/>
    </xf>
    <xf numFmtId="14" fontId="0" fillId="0" borderId="0" xfId="0" applyNumberFormat="1" applyAlignment="1" applyProtection="1">
      <alignment horizontal="center"/>
      <protection locked="0"/>
    </xf>
    <xf numFmtId="165" fontId="0" fillId="0" borderId="0" xfId="0" applyNumberFormat="1" applyAlignment="1">
      <alignment horizontal="center"/>
    </xf>
    <xf numFmtId="165" fontId="5" fillId="0" borderId="0" xfId="0" applyNumberFormat="1" applyFont="1" applyAlignment="1">
      <alignment horizontal="center"/>
    </xf>
    <xf numFmtId="165" fontId="1" fillId="3" borderId="1" xfId="0" applyNumberFormat="1" applyFont="1" applyFill="1" applyBorder="1" applyAlignment="1">
      <alignment horizontal="center"/>
    </xf>
    <xf numFmtId="165" fontId="5" fillId="0" borderId="1" xfId="0" applyNumberFormat="1" applyFont="1" applyBorder="1" applyAlignment="1">
      <alignment horizontal="center"/>
    </xf>
    <xf numFmtId="4" fontId="5" fillId="0" borderId="5" xfId="0" applyNumberFormat="1" applyFont="1" applyBorder="1" applyAlignment="1">
      <alignment vertical="center"/>
    </xf>
    <xf numFmtId="0" fontId="0" fillId="0" borderId="10" xfId="0" applyBorder="1" applyAlignment="1">
      <alignment vertical="center"/>
    </xf>
    <xf numFmtId="165" fontId="5" fillId="0" borderId="0" xfId="0" applyNumberFormat="1" applyFont="1" applyAlignment="1">
      <alignment horizontal="center" vertical="center"/>
    </xf>
    <xf numFmtId="164" fontId="0" fillId="0" borderId="0" xfId="0" applyNumberFormat="1" applyAlignment="1">
      <alignment horizontal="center"/>
    </xf>
    <xf numFmtId="0" fontId="0" fillId="0" borderId="0" xfId="0" applyAlignment="1">
      <alignment horizontal="center" vertical="center"/>
    </xf>
    <xf numFmtId="0" fontId="11" fillId="12" borderId="0" xfId="0" applyFont="1" applyFill="1" applyAlignment="1" applyProtection="1">
      <alignment horizontal="center" vertical="center" wrapText="1"/>
      <protection hidden="1"/>
    </xf>
    <xf numFmtId="14" fontId="11" fillId="12" borderId="15" xfId="0" applyNumberFormat="1" applyFont="1" applyFill="1" applyBorder="1" applyAlignment="1" applyProtection="1">
      <alignment horizontal="center" vertical="center" wrapText="1"/>
      <protection hidden="1"/>
    </xf>
    <xf numFmtId="2" fontId="11" fillId="12" borderId="14" xfId="0" applyNumberFormat="1" applyFont="1" applyFill="1" applyBorder="1" applyAlignment="1" applyProtection="1">
      <alignment horizontal="center" vertical="center" wrapText="1"/>
      <protection hidden="1"/>
    </xf>
    <xf numFmtId="164" fontId="11" fillId="12" borderId="14" xfId="0" applyNumberFormat="1" applyFont="1" applyFill="1" applyBorder="1" applyAlignment="1" applyProtection="1">
      <alignment horizontal="center" vertical="center" wrapText="1"/>
      <protection hidden="1"/>
    </xf>
    <xf numFmtId="164" fontId="11" fillId="12" borderId="16" xfId="0" applyNumberFormat="1" applyFont="1" applyFill="1" applyBorder="1" applyAlignment="1" applyProtection="1">
      <alignment horizontal="center" vertical="center" wrapText="1"/>
      <protection hidden="1"/>
    </xf>
    <xf numFmtId="0" fontId="0" fillId="0" borderId="0" xfId="0" applyProtection="1">
      <protection hidden="1"/>
    </xf>
    <xf numFmtId="0" fontId="2" fillId="0" borderId="0" xfId="0" applyFont="1" applyAlignment="1" applyProtection="1">
      <alignment horizontal="center"/>
      <protection hidden="1"/>
    </xf>
    <xf numFmtId="14" fontId="0" fillId="0" borderId="0" xfId="0" applyNumberFormat="1" applyAlignment="1" applyProtection="1">
      <alignment horizontal="center" vertical="center"/>
      <protection hidden="1"/>
    </xf>
    <xf numFmtId="2" fontId="0" fillId="0" borderId="0" xfId="0" applyNumberFormat="1" applyAlignment="1" applyProtection="1">
      <alignment horizontal="center" vertical="center"/>
      <protection hidden="1"/>
    </xf>
    <xf numFmtId="164" fontId="0" fillId="0" borderId="0" xfId="0" applyNumberFormat="1" applyProtection="1">
      <protection hidden="1"/>
    </xf>
    <xf numFmtId="0" fontId="8" fillId="10" borderId="0" xfId="0" applyFont="1" applyFill="1" applyAlignment="1" applyProtection="1">
      <alignment horizontal="left"/>
      <protection hidden="1"/>
    </xf>
    <xf numFmtId="0" fontId="8" fillId="10" borderId="0" xfId="0" applyFont="1" applyFill="1" applyAlignment="1" applyProtection="1">
      <alignment horizontal="left" vertical="center" wrapText="1"/>
      <protection hidden="1"/>
    </xf>
    <xf numFmtId="0" fontId="0" fillId="0" borderId="0" xfId="0" applyAlignment="1" applyProtection="1">
      <alignment vertical="center" wrapText="1"/>
      <protection hidden="1"/>
    </xf>
    <xf numFmtId="2" fontId="0" fillId="0" borderId="0" xfId="0" applyNumberFormat="1" applyAlignment="1" applyProtection="1">
      <alignment vertical="center" wrapText="1"/>
      <protection hidden="1"/>
    </xf>
    <xf numFmtId="0" fontId="0" fillId="0" borderId="0" xfId="0" applyProtection="1">
      <protection locked="0"/>
    </xf>
    <xf numFmtId="0" fontId="0" fillId="0" borderId="0" xfId="0" applyAlignment="1" applyProtection="1">
      <alignment horizontal="right"/>
      <protection locked="0"/>
    </xf>
    <xf numFmtId="0" fontId="11" fillId="12" borderId="17" xfId="0" applyFont="1" applyFill="1" applyBorder="1" applyAlignment="1" applyProtection="1">
      <alignment horizontal="center" vertical="center" wrapText="1"/>
      <protection hidden="1"/>
    </xf>
    <xf numFmtId="0" fontId="11" fillId="12" borderId="18" xfId="0" applyFont="1" applyFill="1" applyBorder="1" applyAlignment="1" applyProtection="1">
      <alignment horizontal="center" vertical="center" wrapText="1"/>
      <protection hidden="1"/>
    </xf>
    <xf numFmtId="0" fontId="11" fillId="12" borderId="19" xfId="0" applyFont="1" applyFill="1" applyBorder="1" applyAlignment="1" applyProtection="1">
      <alignment horizontal="center" vertical="center" wrapText="1"/>
      <protection hidden="1"/>
    </xf>
    <xf numFmtId="2" fontId="0" fillId="0" borderId="0" xfId="0" applyNumberFormat="1" applyProtection="1">
      <protection hidden="1"/>
    </xf>
    <xf numFmtId="1" fontId="0" fillId="0" borderId="0" xfId="0" applyNumberFormat="1" applyAlignment="1" applyProtection="1">
      <alignment horizontal="center"/>
      <protection hidden="1"/>
    </xf>
    <xf numFmtId="2" fontId="0" fillId="2" borderId="0" xfId="0" applyNumberFormat="1" applyFill="1" applyAlignment="1" applyProtection="1">
      <alignment horizontal="right"/>
      <protection locked="0"/>
    </xf>
    <xf numFmtId="2" fontId="0" fillId="2" borderId="0" xfId="0" applyNumberFormat="1" applyFill="1" applyAlignment="1" applyProtection="1">
      <alignment horizontal="right" vertical="center" wrapText="1"/>
      <protection locked="0"/>
    </xf>
    <xf numFmtId="0" fontId="1"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1" fontId="0" fillId="6" borderId="0" xfId="0" applyNumberFormat="1" applyFill="1" applyAlignment="1" applyProtection="1">
      <alignment horizontal="center"/>
      <protection hidden="1"/>
    </xf>
    <xf numFmtId="14" fontId="2" fillId="9" borderId="0" xfId="0" applyNumberFormat="1" applyFont="1" applyFill="1" applyAlignment="1" applyProtection="1">
      <alignment horizontal="center"/>
      <protection hidden="1"/>
    </xf>
    <xf numFmtId="2" fontId="2" fillId="8" borderId="0" xfId="0" applyNumberFormat="1" applyFont="1" applyFill="1" applyAlignment="1" applyProtection="1">
      <alignment horizontal="center"/>
      <protection hidden="1"/>
    </xf>
    <xf numFmtId="165" fontId="2" fillId="8" borderId="0" xfId="0" applyNumberFormat="1" applyFont="1" applyFill="1" applyAlignment="1" applyProtection="1">
      <alignment horizontal="center"/>
      <protection hidden="1"/>
    </xf>
    <xf numFmtId="0" fontId="9" fillId="11" borderId="0" xfId="0" applyFont="1" applyFill="1" applyAlignment="1" applyProtection="1">
      <alignment horizontal="center" vertical="center"/>
      <protection hidden="1"/>
    </xf>
    <xf numFmtId="0" fontId="9" fillId="11" borderId="0" xfId="0" applyFont="1" applyFill="1" applyAlignment="1" applyProtection="1">
      <alignment horizontal="center" vertical="center" wrapText="1"/>
      <protection hidden="1"/>
    </xf>
    <xf numFmtId="0" fontId="0" fillId="7" borderId="11" xfId="0" applyFill="1" applyBorder="1" applyAlignment="1" applyProtection="1">
      <alignment horizontal="center"/>
      <protection hidden="1"/>
    </xf>
    <xf numFmtId="2" fontId="0" fillId="0" borderId="12" xfId="0" applyNumberFormat="1" applyBorder="1" applyAlignment="1" applyProtection="1">
      <alignment horizontal="center"/>
      <protection hidden="1"/>
    </xf>
    <xf numFmtId="0" fontId="0" fillId="7" borderId="0" xfId="0" applyFill="1" applyAlignment="1" applyProtection="1">
      <alignment horizontal="center"/>
      <protection hidden="1"/>
    </xf>
    <xf numFmtId="2" fontId="0" fillId="0" borderId="10" xfId="0" applyNumberFormat="1" applyBorder="1" applyAlignment="1" applyProtection="1">
      <alignment horizontal="center"/>
      <protection hidden="1"/>
    </xf>
    <xf numFmtId="0" fontId="0" fillId="7" borderId="13" xfId="0" applyFill="1" applyBorder="1" applyAlignment="1" applyProtection="1">
      <alignment horizontal="center"/>
      <protection hidden="1"/>
    </xf>
    <xf numFmtId="2" fontId="0" fillId="0" borderId="4" xfId="0" applyNumberFormat="1" applyBorder="1" applyAlignment="1" applyProtection="1">
      <alignment horizontal="center"/>
      <protection hidden="1"/>
    </xf>
    <xf numFmtId="0" fontId="0" fillId="8" borderId="11" xfId="0" applyFill="1" applyBorder="1" applyAlignment="1" applyProtection="1">
      <alignment horizontal="center"/>
      <protection hidden="1"/>
    </xf>
    <xf numFmtId="0" fontId="0" fillId="8" borderId="0" xfId="0" applyFill="1" applyAlignment="1" applyProtection="1">
      <alignment horizontal="center"/>
      <protection hidden="1"/>
    </xf>
    <xf numFmtId="0" fontId="0" fillId="8" borderId="13" xfId="0" applyFill="1" applyBorder="1" applyAlignment="1" applyProtection="1">
      <alignment horizontal="center"/>
      <protection hidden="1"/>
    </xf>
    <xf numFmtId="0" fontId="0" fillId="0" borderId="0" xfId="0" applyAlignment="1" applyProtection="1">
      <alignment horizontal="center"/>
      <protection hidden="1"/>
    </xf>
    <xf numFmtId="0" fontId="12" fillId="14" borderId="0" xfId="0" applyFont="1" applyFill="1" applyAlignment="1" applyProtection="1">
      <alignment horizontal="left" vertical="top" wrapText="1"/>
      <protection hidden="1"/>
    </xf>
    <xf numFmtId="0" fontId="0" fillId="0" borderId="0" xfId="0" applyAlignment="1" applyProtection="1">
      <alignment horizontal="left" vertical="top" wrapText="1"/>
      <protection hidden="1"/>
    </xf>
    <xf numFmtId="0" fontId="13" fillId="13" borderId="0" xfId="0" applyFont="1" applyFill="1" applyAlignment="1" applyProtection="1">
      <alignment horizontal="left" vertical="top" wrapText="1"/>
      <protection hidden="1"/>
    </xf>
    <xf numFmtId="0" fontId="8" fillId="13" borderId="0" xfId="0" applyFont="1" applyFill="1" applyAlignment="1" applyProtection="1">
      <alignment horizontal="left" vertical="top" wrapText="1"/>
      <protection hidden="1"/>
    </xf>
    <xf numFmtId="0" fontId="8" fillId="3" borderId="0" xfId="0" applyFont="1" applyFill="1" applyAlignment="1" applyProtection="1">
      <alignment horizontal="left" vertical="top" wrapText="1"/>
      <protection hidden="1"/>
    </xf>
    <xf numFmtId="0" fontId="14" fillId="13" borderId="0" xfId="0" applyFont="1" applyFill="1" applyAlignment="1" applyProtection="1">
      <alignment horizontal="left" vertical="top" wrapText="1"/>
      <protection hidden="1"/>
    </xf>
    <xf numFmtId="2" fontId="2" fillId="7" borderId="0" xfId="0" applyNumberFormat="1" applyFont="1" applyFill="1" applyAlignment="1" applyProtection="1">
      <alignment horizontal="center"/>
      <protection hidden="1"/>
    </xf>
    <xf numFmtId="0" fontId="15" fillId="13" borderId="0" xfId="0" applyFont="1" applyFill="1" applyAlignment="1" applyProtection="1">
      <alignment horizontal="left" vertical="top" wrapText="1"/>
      <protection hidden="1"/>
    </xf>
    <xf numFmtId="0" fontId="0" fillId="0" borderId="0" xfId="0" applyAlignment="1">
      <alignment wrapText="1"/>
    </xf>
    <xf numFmtId="0" fontId="17" fillId="0" borderId="0" xfId="0" applyFont="1"/>
    <xf numFmtId="0" fontId="19" fillId="0" borderId="0" xfId="0" applyFont="1"/>
    <xf numFmtId="14" fontId="0" fillId="0" borderId="0" xfId="0" applyNumberFormat="1"/>
    <xf numFmtId="0" fontId="21" fillId="0" borderId="0" xfId="0" applyFont="1" applyAlignment="1">
      <alignment wrapText="1"/>
    </xf>
    <xf numFmtId="0" fontId="22" fillId="0" borderId="0" xfId="0" applyFont="1"/>
    <xf numFmtId="0" fontId="7" fillId="0" borderId="0" xfId="0" applyFont="1" applyAlignment="1">
      <alignment vertical="center"/>
    </xf>
    <xf numFmtId="0" fontId="23" fillId="0" borderId="0" xfId="0" applyFont="1" applyAlignment="1">
      <alignment vertical="center"/>
    </xf>
    <xf numFmtId="0" fontId="1" fillId="0" borderId="0" xfId="0" applyFont="1" applyAlignment="1">
      <alignment horizontal="left" vertical="center" indent="1"/>
    </xf>
    <xf numFmtId="0" fontId="0" fillId="0" borderId="0" xfId="0" applyAlignment="1">
      <alignment horizontal="left" vertical="center" indent="1"/>
    </xf>
    <xf numFmtId="0" fontId="8" fillId="0" borderId="0" xfId="0" applyFont="1"/>
    <xf numFmtId="0" fontId="8" fillId="0" borderId="0" xfId="0" applyFont="1" applyAlignment="1">
      <alignment horizontal="center"/>
    </xf>
    <xf numFmtId="0" fontId="3" fillId="0" borderId="0" xfId="0" applyFont="1" applyProtection="1">
      <protection locked="0"/>
    </xf>
    <xf numFmtId="14" fontId="3" fillId="2" borderId="7" xfId="0" applyNumberFormat="1" applyFont="1" applyFill="1" applyBorder="1" applyAlignment="1" applyProtection="1">
      <alignment horizontal="center"/>
      <protection locked="0"/>
    </xf>
    <xf numFmtId="0" fontId="3" fillId="2" borderId="7" xfId="0" applyFont="1" applyFill="1" applyBorder="1" applyAlignment="1" applyProtection="1">
      <alignment horizontal="center"/>
      <protection locked="0"/>
    </xf>
    <xf numFmtId="0" fontId="25" fillId="0" borderId="0" xfId="0" applyFont="1" applyAlignment="1" applyProtection="1">
      <alignment horizontal="left"/>
      <protection hidden="1"/>
    </xf>
    <xf numFmtId="1" fontId="24" fillId="2" borderId="0" xfId="0" applyNumberFormat="1" applyFont="1" applyFill="1" applyAlignment="1" applyProtection="1">
      <alignment horizontal="center"/>
      <protection locked="0"/>
    </xf>
    <xf numFmtId="0" fontId="8" fillId="2" borderId="7" xfId="0" applyFont="1" applyFill="1" applyBorder="1" applyAlignment="1" applyProtection="1">
      <alignment horizontal="center"/>
      <protection locked="0"/>
    </xf>
    <xf numFmtId="2" fontId="0" fillId="2" borderId="0" xfId="0" applyNumberFormat="1" applyFill="1" applyAlignment="1">
      <alignment horizontal="right"/>
    </xf>
    <xf numFmtId="0" fontId="7" fillId="3" borderId="8" xfId="0" applyFont="1" applyFill="1" applyBorder="1" applyAlignment="1">
      <alignment horizontal="center" vertical="center" textRotation="90"/>
    </xf>
    <xf numFmtId="0" fontId="7" fillId="3" borderId="2" xfId="0" applyFont="1" applyFill="1" applyBorder="1" applyAlignment="1">
      <alignment horizontal="center" vertical="center" textRotation="90"/>
    </xf>
    <xf numFmtId="0" fontId="7" fillId="3" borderId="9" xfId="0" applyFont="1" applyFill="1" applyBorder="1" applyAlignment="1">
      <alignment horizontal="center" vertical="center" textRotation="90"/>
    </xf>
    <xf numFmtId="0" fontId="10" fillId="0" borderId="10" xfId="0" applyFont="1" applyBorder="1" applyAlignment="1" applyProtection="1">
      <alignment horizontal="center" vertical="center"/>
      <protection hidden="1"/>
    </xf>
  </cellXfs>
  <cellStyles count="1">
    <cellStyle name="Standard" xfId="0" builtinId="0"/>
  </cellStyles>
  <dxfs count="37">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font>
        <color rgb="FF000000"/>
      </font>
      <fill>
        <patternFill patternType="solid">
          <fgColor indexed="64"/>
          <bgColor rgb="FFDDEBF7"/>
        </patternFill>
      </fill>
    </dxf>
    <dxf>
      <font>
        <color rgb="FF000000"/>
      </font>
      <fill>
        <patternFill patternType="solid">
          <fgColor indexed="64"/>
          <bgColor rgb="FFEAF2F8"/>
        </patternFill>
      </fill>
    </dxf>
    <dxf>
      <numFmt numFmtId="1" formatCode="0"/>
      <alignment horizontal="center" vertical="bottom" textRotation="0" wrapText="0" indent="0" justifyLastLine="0" shrinkToFit="0" readingOrder="0"/>
      <protection locked="1" hidden="1"/>
    </dxf>
    <dxf>
      <numFmt numFmtId="1" formatCode="0"/>
      <alignment horizontal="center" vertical="bottom" textRotation="0" wrapText="0" indent="0" justifyLastLine="0" shrinkToFit="0" readingOrder="0"/>
      <protection locked="1" hidden="1"/>
    </dxf>
    <dxf>
      <numFmt numFmtId="2" formatCode="0.00"/>
      <alignment horizontal="center" vertical="bottom" textRotation="0" wrapText="0" indent="0" justifyLastLine="0" shrinkToFit="0" readingOrder="0"/>
      <protection locked="0"/>
    </dxf>
    <dxf>
      <numFmt numFmtId="2" formatCode="0.00"/>
      <alignment horizontal="center" vertical="bottom" textRotation="0" wrapText="0" indent="0" justifyLastLine="0" shrinkToFit="0" readingOrder="0"/>
      <protection locked="0"/>
    </dxf>
    <dxf>
      <numFmt numFmtId="165" formatCode="0.0"/>
      <alignment horizontal="center" vertical="bottom" textRotation="0" wrapText="0" indent="0" justifyLastLine="0" shrinkToFit="0" readingOrder="0"/>
      <protection locked="0"/>
    </dxf>
    <dxf>
      <numFmt numFmtId="2" formatCode="0.00"/>
      <alignment horizontal="center" vertical="bottom" textRotation="0" wrapText="0" indent="0" justifyLastLine="0" shrinkToFit="0" readingOrder="0"/>
      <protection locked="0"/>
    </dxf>
    <dxf>
      <numFmt numFmtId="2" formatCode="0.00"/>
      <alignment horizontal="center" vertical="bottom" textRotation="0" wrapText="0" indent="0" justifyLastLine="0" shrinkToFit="0" readingOrder="0"/>
      <protection locked="0"/>
    </dxf>
    <dxf>
      <numFmt numFmtId="2" formatCode="0.00"/>
      <alignment horizontal="center" vertical="bottom" textRotation="0" wrapText="0" indent="0" justifyLastLine="0" shrinkToFit="0" readingOrder="0"/>
      <protection locked="0"/>
    </dxf>
    <dxf>
      <numFmt numFmtId="2" formatCode="0.00"/>
      <alignment horizontal="center" vertical="bottom" textRotation="0" wrapText="0" indent="0" justifyLastLine="0" shrinkToFit="0" readingOrder="0"/>
      <protection locked="0"/>
    </dxf>
    <dxf>
      <numFmt numFmtId="2" formatCode="0.00"/>
      <alignment horizontal="center" vertical="bottom" textRotation="0" wrapText="0" indent="0" justifyLastLine="0" shrinkToFit="0" readingOrder="0"/>
      <protection locked="0"/>
    </dxf>
    <dxf>
      <numFmt numFmtId="2" formatCode="0.00"/>
      <alignment horizontal="center" vertical="bottom" textRotation="0" wrapText="0" indent="0" justifyLastLine="0" shrinkToFit="0" readingOrder="0"/>
      <protection locked="0"/>
    </dxf>
    <dxf>
      <numFmt numFmtId="2" formatCode="0.00"/>
      <alignment horizontal="center" vertical="bottom" textRotation="0" wrapText="0" indent="0" justifyLastLine="0" shrinkToFit="0" readingOrder="0"/>
      <protection locked="0"/>
    </dxf>
    <dxf>
      <numFmt numFmtId="2" formatCode="0.00"/>
      <alignment horizontal="center" vertical="bottom" textRotation="0" wrapText="0" indent="0" justifyLastLine="0" shrinkToFit="0" readingOrder="0"/>
      <protection locked="0"/>
    </dxf>
    <dxf>
      <numFmt numFmtId="19" formatCode="dd/mm/yyyy"/>
      <alignment horizontal="center" vertical="bottom" textRotation="0" wrapText="0" indent="0" justifyLastLine="0" shrinkToFit="0" readingOrder="0"/>
      <protection locked="0"/>
    </dxf>
    <dxf>
      <numFmt numFmtId="165" formatCode="0.0"/>
      <protection locked="1" hidden="1"/>
    </dxf>
  </dxfs>
  <tableStyles count="1" defaultTableStyle="TableStyleMedium2" defaultPivotStyle="PivotStyleLight16">
    <tableStyle name="Tabellenformat 1" pivot="0" count="0" xr9:uid="{FFD1A82C-ABA4-4A3A-B665-DE26BE1EF2B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219075</xdr:colOff>
      <xdr:row>7</xdr:row>
      <xdr:rowOff>180974</xdr:rowOff>
    </xdr:from>
    <xdr:ext cx="7038975" cy="1847851"/>
    <xdr:sp macro="" textlink="">
      <xdr:nvSpPr>
        <xdr:cNvPr id="2" name="Textfeld 1">
          <a:extLst>
            <a:ext uri="{FF2B5EF4-FFF2-40B4-BE49-F238E27FC236}">
              <a16:creationId xmlns:a16="http://schemas.microsoft.com/office/drawing/2014/main" id="{DB407CF6-6C74-4A03-9154-E11E103CCBDB}"/>
            </a:ext>
          </a:extLst>
        </xdr:cNvPr>
        <xdr:cNvSpPr txBox="1"/>
      </xdr:nvSpPr>
      <xdr:spPr>
        <a:xfrm>
          <a:off x="219075" y="2047874"/>
          <a:ext cx="7038975" cy="1847851"/>
        </a:xfrm>
        <a:prstGeom prst="rect">
          <a:avLst/>
        </a:prstGeom>
        <a:solidFill>
          <a:schemeClr val="accent1">
            <a:lumMod val="20000"/>
            <a:lumOff val="80000"/>
          </a:schemeClr>
        </a:solidFill>
        <a:ln w="38100">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100" b="1" i="0" u="none" strike="noStrike">
              <a:solidFill>
                <a:schemeClr val="tx1"/>
              </a:solidFill>
              <a:effectLst/>
              <a:latin typeface="+mn-lt"/>
              <a:ea typeface="+mn-ea"/>
              <a:cs typeface="+mn-cs"/>
            </a:rPr>
            <a:t>Hinweis</a:t>
          </a:r>
          <a:r>
            <a:rPr lang="de-DE" sz="1100" b="0" i="0" u="none" strike="noStrike">
              <a:solidFill>
                <a:schemeClr val="tx1"/>
              </a:solidFill>
              <a:effectLst/>
              <a:latin typeface="+mn-lt"/>
              <a:ea typeface="+mn-ea"/>
              <a:cs typeface="+mn-cs"/>
            </a:rPr>
            <a:t>: </a:t>
          </a:r>
          <a:r>
            <a:rPr lang="de-DE"/>
            <a:t>Alle in diesem Excel‑Programm enthaltenen Angaben, Daten, Empfehlungen und Dosierberechnungen wurden vom Autor nach bestem Wissen und Gewissen erstellt und sorgfältig überprüft. Da inhaltliche Fehler nicht vollständig auszuschließen sind, erfolgt die Nutzung ausschließlich auf eigene Verantwortung. Der Autor übernimmt keinerlei Haftung für Schäden, die aus der Anwendung entstehen.</a:t>
          </a:r>
          <a:br>
            <a:rPr lang="de-DE"/>
          </a:br>
          <a:r>
            <a:rPr lang="de-DE"/>
            <a:t>In den gelb markierten Zellen werden die Daten für die Berechnungen eingegeben; alle anderen Bereiche dieser Excel‑Datei sind gesperrt und dienen ausschließlich der automatischen Verarbeitung und Anzeige der Ergebnisse.</a:t>
          </a:r>
        </a:p>
        <a:p>
          <a:endParaRPr lang="de-DE" sz="1100" b="0" i="0" u="none" strike="noStrike" baseline="0">
            <a:solidFill>
              <a:schemeClr val="tx1"/>
            </a:solidFill>
            <a:effectLst/>
            <a:latin typeface="+mn-lt"/>
            <a:ea typeface="+mn-ea"/>
            <a:cs typeface="+mn-cs"/>
          </a:endParaRPr>
        </a:p>
        <a:p>
          <a:r>
            <a:rPr lang="de-DE" sz="1100" b="0" i="0" u="none" strike="noStrike" baseline="0">
              <a:solidFill>
                <a:schemeClr val="tx1"/>
              </a:solidFill>
              <a:effectLst/>
              <a:latin typeface="+mn-lt"/>
              <a:ea typeface="+mn-ea"/>
              <a:cs typeface="+mn-cs"/>
            </a:rPr>
            <a:t>Alle Rechte liegen beim Autor.</a:t>
          </a:r>
          <a:br>
            <a:rPr lang="de-DE" sz="1100" b="0" i="0" u="none" strike="noStrike" baseline="0">
              <a:solidFill>
                <a:schemeClr val="tx1"/>
              </a:solidFill>
              <a:effectLst/>
              <a:latin typeface="+mn-lt"/>
              <a:ea typeface="+mn-ea"/>
              <a:cs typeface="+mn-cs"/>
            </a:rPr>
          </a:br>
          <a:r>
            <a:rPr lang="de-DE" sz="1100" b="0" i="0" u="none" strike="noStrike" baseline="0">
              <a:solidFill>
                <a:schemeClr val="tx1"/>
              </a:solidFill>
              <a:effectLst/>
              <a:latin typeface="+mn-lt"/>
              <a:ea typeface="+mn-ea"/>
              <a:cs typeface="+mn-cs"/>
            </a:rPr>
            <a:t>Das gesamte Werk ist urheberrechtlich geschützt. Jede Verwertung außerhalb der Grenzen des Urheberrechtsschutzes ist ohne Zustimmung des Autor unzulässig und strafbar.</a:t>
          </a:r>
          <a:endParaRPr lang="de-DE" sz="1100"/>
        </a:p>
      </xdr:txBody>
    </xdr:sp>
    <xdr:clientData/>
  </xdr:oneCellAnchor>
  <xdr:twoCellAnchor editAs="oneCell">
    <xdr:from>
      <xdr:col>6</xdr:col>
      <xdr:colOff>400050</xdr:colOff>
      <xdr:row>0</xdr:row>
      <xdr:rowOff>209550</xdr:rowOff>
    </xdr:from>
    <xdr:to>
      <xdr:col>7</xdr:col>
      <xdr:colOff>710224</xdr:colOff>
      <xdr:row>4</xdr:row>
      <xdr:rowOff>96776</xdr:rowOff>
    </xdr:to>
    <xdr:pic>
      <xdr:nvPicPr>
        <xdr:cNvPr id="3" name="Grafik 2">
          <a:extLst>
            <a:ext uri="{FF2B5EF4-FFF2-40B4-BE49-F238E27FC236}">
              <a16:creationId xmlns:a16="http://schemas.microsoft.com/office/drawing/2014/main" id="{C7051094-9986-458F-BC58-58741E5E38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19600" y="209550"/>
          <a:ext cx="1072174" cy="1058801"/>
        </a:xfrm>
        <a:prstGeom prst="rect">
          <a:avLst/>
        </a:prstGeom>
      </xdr:spPr>
    </xdr:pic>
    <xdr:clientData/>
  </xdr:twoCellAnchor>
  <xdr:twoCellAnchor>
    <xdr:from>
      <xdr:col>1</xdr:col>
      <xdr:colOff>0</xdr:colOff>
      <xdr:row>19</xdr:row>
      <xdr:rowOff>152400</xdr:rowOff>
    </xdr:from>
    <xdr:to>
      <xdr:col>10</xdr:col>
      <xdr:colOff>200025</xdr:colOff>
      <xdr:row>35</xdr:row>
      <xdr:rowOff>57150</xdr:rowOff>
    </xdr:to>
    <xdr:sp macro="" textlink="">
      <xdr:nvSpPr>
        <xdr:cNvPr id="4" name="Textfeld 3">
          <a:extLst>
            <a:ext uri="{FF2B5EF4-FFF2-40B4-BE49-F238E27FC236}">
              <a16:creationId xmlns:a16="http://schemas.microsoft.com/office/drawing/2014/main" id="{84342776-8019-D3C2-C57C-F57BECA8EEAC}"/>
            </a:ext>
          </a:extLst>
        </xdr:cNvPr>
        <xdr:cNvSpPr txBox="1"/>
      </xdr:nvSpPr>
      <xdr:spPr>
        <a:xfrm>
          <a:off x="238125" y="4895850"/>
          <a:ext cx="7010400" cy="257175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i="0" u="none" strike="noStrike">
              <a:solidFill>
                <a:schemeClr val="dk1"/>
              </a:solidFill>
              <a:effectLst/>
              <a:latin typeface="+mn-lt"/>
              <a:ea typeface="+mn-ea"/>
              <a:cs typeface="+mn-cs"/>
            </a:rPr>
            <a:t>Reiter Start</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br>
            <a:rPr lang="de-DE">
              <a:effectLst/>
            </a:rPr>
          </a:br>
          <a:r>
            <a:rPr lang="de-DE" sz="1100" b="0" i="0" u="none" strike="noStrike">
              <a:solidFill>
                <a:schemeClr val="dk1"/>
              </a:solidFill>
              <a:effectLst/>
              <a:latin typeface="+mn-lt"/>
              <a:ea typeface="+mn-ea"/>
              <a:cs typeface="+mn-cs"/>
            </a:rPr>
            <a:t>Dieser Reiter ist einer der </a:t>
          </a:r>
          <a:r>
            <a:rPr lang="de-DE" sz="1100" b="1" i="0" u="none" strike="noStrike">
              <a:solidFill>
                <a:schemeClr val="dk1"/>
              </a:solidFill>
              <a:effectLst/>
              <a:latin typeface="+mn-lt"/>
              <a:ea typeface="+mn-ea"/>
              <a:cs typeface="+mn-cs"/>
            </a:rPr>
            <a:t>wenigen editierbaren Bereiche</a:t>
          </a:r>
          <a:r>
            <a:rPr lang="de-DE" sz="1100" b="0" i="0" u="none" strike="noStrike">
              <a:solidFill>
                <a:schemeClr val="dk1"/>
              </a:solidFill>
              <a:effectLst/>
              <a:latin typeface="+mn-lt"/>
              <a:ea typeface="+mn-ea"/>
              <a:cs typeface="+mn-cs"/>
            </a:rPr>
            <a:t> (gelb markiert). Hier werden die </a:t>
          </a:r>
          <a:r>
            <a:rPr lang="de-DE" sz="1100" b="1" i="0" u="none" strike="noStrike">
              <a:solidFill>
                <a:schemeClr val="dk1"/>
              </a:solidFill>
              <a:effectLst/>
              <a:latin typeface="+mn-lt"/>
              <a:ea typeface="+mn-ea"/>
              <a:cs typeface="+mn-cs"/>
            </a:rPr>
            <a:t>Grundparameter</a:t>
          </a:r>
          <a:r>
            <a:rPr lang="de-DE" sz="1100" b="0" i="0" u="none" strike="noStrike">
              <a:solidFill>
                <a:schemeClr val="dk1"/>
              </a:solidFill>
              <a:effectLst/>
              <a:latin typeface="+mn-lt"/>
              <a:ea typeface="+mn-ea"/>
              <a:cs typeface="+mn-cs"/>
            </a:rPr>
            <a:t> für die gesamte Spurenelement‑Regelung eingetragen.</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br>
            <a:rPr lang="de-DE">
              <a:effectLst/>
            </a:rPr>
          </a:br>
          <a:endParaRPr lang="de-D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1" i="0" u="none" strike="noStrike">
              <a:solidFill>
                <a:schemeClr val="dk1"/>
              </a:solidFill>
              <a:effectLst/>
              <a:latin typeface="+mn-lt"/>
              <a:ea typeface="+mn-ea"/>
              <a:cs typeface="+mn-cs"/>
            </a:rPr>
            <a:t>Eingaben:</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br>
            <a:rPr lang="de-DE" sz="1100" b="0" i="0" u="none" strike="noStrike">
              <a:solidFill>
                <a:schemeClr val="dk1"/>
              </a:solidFill>
              <a:effectLst/>
              <a:latin typeface="+mn-lt"/>
              <a:ea typeface="+mn-ea"/>
              <a:cs typeface="+mn-cs"/>
            </a:rPr>
          </a:br>
          <a:r>
            <a:rPr lang="de-DE" sz="1100" b="1" i="0" u="none" strike="noStrike">
              <a:solidFill>
                <a:schemeClr val="dk1"/>
              </a:solidFill>
              <a:effectLst/>
              <a:latin typeface="+mn-lt"/>
              <a:ea typeface="+mn-ea"/>
              <a:cs typeface="+mn-cs"/>
            </a:rPr>
            <a:t>Startdatum</a:t>
          </a:r>
          <a:r>
            <a:rPr lang="de-DE" sz="1100" b="0" i="0" u="none" strike="noStrike">
              <a:solidFill>
                <a:schemeClr val="dk1"/>
              </a:solidFill>
              <a:effectLst/>
              <a:latin typeface="+mn-lt"/>
              <a:ea typeface="+mn-ea"/>
              <a:cs typeface="+mn-cs"/>
            </a:rPr>
            <a:t> der Spurenelementmischung</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br>
            <a:rPr lang="de-DE" sz="1100" b="0" i="0" u="none" strike="noStrike">
              <a:solidFill>
                <a:schemeClr val="dk1"/>
              </a:solidFill>
              <a:effectLst/>
              <a:latin typeface="+mn-lt"/>
              <a:ea typeface="+mn-ea"/>
              <a:cs typeface="+mn-cs"/>
            </a:rPr>
          </a:br>
          <a:r>
            <a:rPr lang="de-DE" sz="1100" b="1" i="0" u="none" strike="noStrike">
              <a:solidFill>
                <a:schemeClr val="dk1"/>
              </a:solidFill>
              <a:effectLst/>
              <a:latin typeface="+mn-lt"/>
              <a:ea typeface="+mn-ea"/>
              <a:cs typeface="+mn-cs"/>
            </a:rPr>
            <a:t>Gesamtnettovolumen</a:t>
          </a:r>
          <a:r>
            <a:rPr lang="de-DE" sz="1100" b="0" i="0" u="none" strike="noStrike">
              <a:solidFill>
                <a:schemeClr val="dk1"/>
              </a:solidFill>
              <a:effectLst/>
              <a:latin typeface="+mn-lt"/>
              <a:ea typeface="+mn-ea"/>
              <a:cs typeface="+mn-cs"/>
            </a:rPr>
            <a:t> des Aquariums inkl. Technikbecken</a:t>
          </a:r>
          <a:br>
            <a:rPr lang="de-DE" sz="1100" b="0" i="0" u="none" strike="noStrike">
              <a:solidFill>
                <a:schemeClr val="dk1"/>
              </a:solidFill>
              <a:effectLst/>
              <a:latin typeface="+mn-lt"/>
              <a:ea typeface="+mn-ea"/>
              <a:cs typeface="+mn-cs"/>
            </a:rPr>
          </a:br>
          <a:r>
            <a:rPr lang="de-DE" sz="1100" b="1" i="0">
              <a:solidFill>
                <a:schemeClr val="dk1"/>
              </a:solidFill>
              <a:effectLst/>
              <a:latin typeface="+mn-lt"/>
              <a:ea typeface="+mn-ea"/>
              <a:cs typeface="+mn-cs"/>
            </a:rPr>
            <a:t>Korallenbesatz</a:t>
          </a:r>
          <a:r>
            <a:rPr lang="de-DE" sz="1100" b="0" i="0">
              <a:solidFill>
                <a:schemeClr val="dk1"/>
              </a:solidFill>
              <a:effectLst/>
              <a:latin typeface="+mn-lt"/>
              <a:ea typeface="+mn-ea"/>
              <a:cs typeface="+mn-cs"/>
            </a:rPr>
            <a:t> im Becken: ist Ihr Riffaquarium zu Beginn noch wenig mit Korallen besetzt oder haben Sie ein reines Weichkorallen- oder LPS-Becken, dann wählen Sie bitte die Option „schwach“ aus.</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br>
            <a:rPr lang="de-DE">
              <a:effectLst/>
            </a:rPr>
          </a:br>
          <a:endParaRPr lang="de-D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1" i="0" u="none" strike="noStrike">
              <a:solidFill>
                <a:schemeClr val="dk1"/>
              </a:solidFill>
              <a:effectLst/>
              <a:latin typeface="+mn-lt"/>
              <a:ea typeface="+mn-ea"/>
              <a:cs typeface="+mn-cs"/>
            </a:rPr>
            <a:t>Startmengen der Spurenelemente</a:t>
          </a:r>
          <a:r>
            <a:rPr lang="de-DE" sz="1100" b="0" i="0" u="none" strike="noStrike">
              <a:solidFill>
                <a:schemeClr val="dk1"/>
              </a:solidFill>
              <a:effectLst/>
              <a:latin typeface="+mn-lt"/>
              <a:ea typeface="+mn-ea"/>
              <a:cs typeface="+mn-cs"/>
            </a:rPr>
            <a:t> für die kationische und anionische Mischung → Die benötigten Volumina werden </a:t>
          </a:r>
          <a:r>
            <a:rPr lang="de-DE" sz="1100" b="1" i="0" u="none" strike="noStrike">
              <a:solidFill>
                <a:schemeClr val="dk1"/>
              </a:solidFill>
              <a:effectLst/>
              <a:latin typeface="+mn-lt"/>
              <a:ea typeface="+mn-ea"/>
              <a:cs typeface="+mn-cs"/>
            </a:rPr>
            <a:t>automatisch berechnet</a:t>
          </a:r>
          <a:r>
            <a:rPr lang="de-DE" sz="1100" b="0" i="0" u="none" strike="noStrike">
              <a:solidFill>
                <a:schemeClr val="dk1"/>
              </a:solidFill>
              <a:effectLst/>
              <a:latin typeface="+mn-lt"/>
              <a:ea typeface="+mn-ea"/>
              <a:cs typeface="+mn-cs"/>
            </a:rPr>
            <a:t>.</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p>
        <a:p>
          <a:endParaRPr lang="de-DE" sz="1100" b="1" i="0" u="none" strike="noStrike">
            <a:solidFill>
              <a:schemeClr val="dk1"/>
            </a:solidFill>
            <a:effectLst/>
            <a:latin typeface="+mn-lt"/>
            <a:ea typeface="+mn-ea"/>
            <a:cs typeface="+mn-cs"/>
          </a:endParaRPr>
        </a:p>
        <a:p>
          <a:r>
            <a:rPr lang="de-DE" sz="1100" b="1" i="0" u="none" strike="noStrike">
              <a:solidFill>
                <a:schemeClr val="dk1"/>
              </a:solidFill>
              <a:effectLst/>
              <a:latin typeface="+mn-lt"/>
              <a:ea typeface="+mn-ea"/>
              <a:cs typeface="+mn-cs"/>
            </a:rPr>
            <a:t>Funktion:</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r>
            <a:rPr lang="de-DE" sz="1100" b="0" i="0" u="none" strike="noStrike">
              <a:solidFill>
                <a:schemeClr val="dk1"/>
              </a:solidFill>
              <a:effectLst/>
              <a:latin typeface="+mn-lt"/>
              <a:ea typeface="+mn-ea"/>
              <a:cs typeface="+mn-cs"/>
            </a:rPr>
            <a:t>Legt die Basis für alle späteren Dosierberechnungen.</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r>
            <a:rPr lang="de-DE" sz="1100" b="0" i="0" u="none" strike="noStrike">
              <a:solidFill>
                <a:schemeClr val="dk1"/>
              </a:solidFill>
              <a:effectLst/>
              <a:latin typeface="+mn-lt"/>
              <a:ea typeface="+mn-ea"/>
              <a:cs typeface="+mn-cs"/>
            </a:rPr>
            <a:t>Enthält die Sollwerte für jedes Element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r>
            <a:rPr lang="de-DE" sz="1100" b="0" i="0" u="none" strike="noStrike">
              <a:solidFill>
                <a:schemeClr val="dk1"/>
              </a:solidFill>
              <a:effectLst/>
              <a:latin typeface="+mn-lt"/>
              <a:ea typeface="+mn-ea"/>
              <a:cs typeface="+mn-cs"/>
            </a:rPr>
            <a:t>Enthält die Startdosierung je Element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endParaRPr lang="de-DE" sz="1100"/>
        </a:p>
      </xdr:txBody>
    </xdr:sp>
    <xdr:clientData/>
  </xdr:twoCellAnchor>
  <xdr:twoCellAnchor>
    <xdr:from>
      <xdr:col>1</xdr:col>
      <xdr:colOff>19050</xdr:colOff>
      <xdr:row>36</xdr:row>
      <xdr:rowOff>9524</xdr:rowOff>
    </xdr:from>
    <xdr:to>
      <xdr:col>10</xdr:col>
      <xdr:colOff>219075</xdr:colOff>
      <xdr:row>51</xdr:row>
      <xdr:rowOff>19049</xdr:rowOff>
    </xdr:to>
    <xdr:sp macro="" textlink="">
      <xdr:nvSpPr>
        <xdr:cNvPr id="5" name="Textfeld 4">
          <a:extLst>
            <a:ext uri="{FF2B5EF4-FFF2-40B4-BE49-F238E27FC236}">
              <a16:creationId xmlns:a16="http://schemas.microsoft.com/office/drawing/2014/main" id="{5F542654-770B-476C-968A-DADE3E768212}"/>
            </a:ext>
          </a:extLst>
        </xdr:cNvPr>
        <xdr:cNvSpPr txBox="1"/>
      </xdr:nvSpPr>
      <xdr:spPr>
        <a:xfrm>
          <a:off x="257175" y="7610474"/>
          <a:ext cx="7010400" cy="2867025"/>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i="0" u="none" strike="noStrike">
              <a:solidFill>
                <a:schemeClr val="dk1"/>
              </a:solidFill>
              <a:effectLst/>
              <a:latin typeface="+mn-lt"/>
              <a:ea typeface="+mn-ea"/>
              <a:cs typeface="+mn-cs"/>
            </a:rPr>
            <a:t>Reiter Analyse</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r>
            <a:rPr lang="de-DE" sz="12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Dieser Reiter ist ebenfalls </a:t>
          </a:r>
          <a:r>
            <a:rPr lang="de-DE" sz="1100" b="1" i="0" u="none" strike="noStrike">
              <a:solidFill>
                <a:schemeClr val="dk1"/>
              </a:solidFill>
              <a:effectLst/>
              <a:latin typeface="+mn-lt"/>
              <a:ea typeface="+mn-ea"/>
              <a:cs typeface="+mn-cs"/>
            </a:rPr>
            <a:t>editierbar</a:t>
          </a:r>
          <a:r>
            <a:rPr lang="de-DE" sz="1100" b="0" i="0" u="none" strike="noStrike">
              <a:solidFill>
                <a:schemeClr val="dk1"/>
              </a:solidFill>
              <a:effectLst/>
              <a:latin typeface="+mn-lt"/>
              <a:ea typeface="+mn-ea"/>
              <a:cs typeface="+mn-cs"/>
            </a:rPr>
            <a:t> (gelb markiert). Hier werden die </a:t>
          </a:r>
          <a:r>
            <a:rPr lang="de-DE" sz="1100" b="1" i="0" u="none" strike="noStrike">
              <a:solidFill>
                <a:schemeClr val="dk1"/>
              </a:solidFill>
              <a:effectLst/>
              <a:latin typeface="+mn-lt"/>
              <a:ea typeface="+mn-ea"/>
              <a:cs typeface="+mn-cs"/>
            </a:rPr>
            <a:t>ICP‑Analysewerte</a:t>
          </a:r>
          <a:r>
            <a:rPr lang="de-DE" sz="1100" b="0" i="0" u="none" strike="noStrike">
              <a:solidFill>
                <a:schemeClr val="dk1"/>
              </a:solidFill>
              <a:effectLst/>
              <a:latin typeface="+mn-lt"/>
              <a:ea typeface="+mn-ea"/>
              <a:cs typeface="+mn-cs"/>
            </a:rPr>
            <a:t> chronologisch</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eingetragen.</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endParaRPr lang="de-DE" sz="1100" b="1" i="0" u="none" strike="noStrike">
            <a:solidFill>
              <a:schemeClr val="dk1"/>
            </a:solidFill>
            <a:effectLst/>
            <a:latin typeface="+mn-lt"/>
            <a:ea typeface="+mn-ea"/>
            <a:cs typeface="+mn-cs"/>
          </a:endParaRPr>
        </a:p>
        <a:p>
          <a:r>
            <a:rPr lang="de-DE" sz="1100" b="1" i="0" u="none" strike="noStrike">
              <a:solidFill>
                <a:schemeClr val="dk1"/>
              </a:solidFill>
              <a:effectLst/>
              <a:latin typeface="+mn-lt"/>
              <a:ea typeface="+mn-ea"/>
              <a:cs typeface="+mn-cs"/>
            </a:rPr>
            <a:t>Eingaben:</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r>
            <a:rPr lang="de-DE" sz="1100" b="1" i="0" u="none" strike="noStrike">
              <a:solidFill>
                <a:schemeClr val="dk1"/>
              </a:solidFill>
              <a:effectLst/>
              <a:latin typeface="+mn-lt"/>
              <a:ea typeface="+mn-ea"/>
              <a:cs typeface="+mn-cs"/>
            </a:rPr>
            <a:t>Messdatum</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r>
            <a:rPr lang="de-DE" sz="1100" b="1" i="0" u="none" strike="noStrike">
              <a:solidFill>
                <a:schemeClr val="dk1"/>
              </a:solidFill>
              <a:effectLst/>
              <a:latin typeface="+mn-lt"/>
              <a:ea typeface="+mn-ea"/>
              <a:cs typeface="+mn-cs"/>
            </a:rPr>
            <a:t>Messwerte</a:t>
          </a:r>
          <a:r>
            <a:rPr lang="de-DE" sz="1100" b="0" i="0" u="none" strike="noStrike">
              <a:solidFill>
                <a:schemeClr val="dk1"/>
              </a:solidFill>
              <a:effectLst/>
              <a:latin typeface="+mn-lt"/>
              <a:ea typeface="+mn-ea"/>
              <a:cs typeface="+mn-cs"/>
            </a:rPr>
            <a:t> für alle Spurenelemente</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endParaRPr lang="de-DE" sz="1100" b="1" i="0" u="none" strike="noStrike">
            <a:solidFill>
              <a:schemeClr val="dk1"/>
            </a:solidFill>
            <a:effectLst/>
            <a:latin typeface="+mn-lt"/>
            <a:ea typeface="+mn-ea"/>
            <a:cs typeface="+mn-cs"/>
          </a:endParaRPr>
        </a:p>
        <a:p>
          <a:r>
            <a:rPr lang="de-DE" sz="1100" b="1" i="0" u="none" strike="noStrike">
              <a:solidFill>
                <a:schemeClr val="dk1"/>
              </a:solidFill>
              <a:effectLst/>
              <a:latin typeface="+mn-lt"/>
              <a:ea typeface="+mn-ea"/>
              <a:cs typeface="+mn-cs"/>
            </a:rPr>
            <a:t>Automatik:</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r>
            <a:rPr lang="de-DE" sz="1100" b="0" i="0" u="none" strike="noStrike">
              <a:solidFill>
                <a:schemeClr val="dk1"/>
              </a:solidFill>
              <a:effectLst/>
              <a:latin typeface="+mn-lt"/>
              <a:ea typeface="+mn-ea"/>
              <a:cs typeface="+mn-cs"/>
            </a:rPr>
            <a:t>Die Tabelle berechnet automatisch die </a:t>
          </a:r>
          <a:r>
            <a:rPr lang="de-DE" sz="1100" b="1" i="0" u="none" strike="noStrike">
              <a:solidFill>
                <a:schemeClr val="dk1"/>
              </a:solidFill>
              <a:effectLst/>
              <a:latin typeface="+mn-lt"/>
              <a:ea typeface="+mn-ea"/>
              <a:cs typeface="+mn-cs"/>
            </a:rPr>
            <a:t>kumulative Zeit in Tagen</a:t>
          </a:r>
          <a:r>
            <a:rPr lang="de-DE" sz="1100" b="0" i="0" u="none" strike="noStrike">
              <a:solidFill>
                <a:schemeClr val="dk1"/>
              </a:solidFill>
              <a:effectLst/>
              <a:latin typeface="+mn-lt"/>
              <a:ea typeface="+mn-ea"/>
              <a:cs typeface="+mn-cs"/>
            </a:rPr>
            <a:t> seit Start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r>
            <a:rPr lang="de-DE" sz="1100" b="0" i="0" u="none" strike="noStrike">
              <a:solidFill>
                <a:schemeClr val="dk1"/>
              </a:solidFill>
              <a:effectLst/>
              <a:latin typeface="+mn-lt"/>
              <a:ea typeface="+mn-ea"/>
              <a:cs typeface="+mn-cs"/>
            </a:rPr>
            <a:t>Wenn ein Messwert </a:t>
          </a:r>
          <a:r>
            <a:rPr lang="de-DE" sz="1100" b="1" i="0" u="none" strike="noStrike">
              <a:solidFill>
                <a:schemeClr val="dk1"/>
              </a:solidFill>
              <a:effectLst/>
              <a:latin typeface="+mn-lt"/>
              <a:ea typeface="+mn-ea"/>
              <a:cs typeface="+mn-cs"/>
            </a:rPr>
            <a:t>nn (nicht nachweisbar)</a:t>
          </a:r>
          <a:r>
            <a:rPr lang="de-DE" sz="1100" b="0" i="0" u="none" strike="noStrike">
              <a:solidFill>
                <a:schemeClr val="dk1"/>
              </a:solidFill>
              <a:effectLst/>
              <a:latin typeface="+mn-lt"/>
              <a:ea typeface="+mn-ea"/>
              <a:cs typeface="+mn-cs"/>
            </a:rPr>
            <a:t> oder </a:t>
          </a:r>
          <a:r>
            <a:rPr lang="de-DE" sz="1100" b="1" i="0" u="none" strike="noStrike">
              <a:solidFill>
                <a:schemeClr val="dk1"/>
              </a:solidFill>
              <a:effectLst/>
              <a:latin typeface="+mn-lt"/>
              <a:ea typeface="+mn-ea"/>
              <a:cs typeface="+mn-cs"/>
            </a:rPr>
            <a:t>nwb (nachweisbar)</a:t>
          </a:r>
          <a:r>
            <a:rPr lang="de-DE" sz="1100" b="0" i="0" u="none" strike="noStrike">
              <a:solidFill>
                <a:schemeClr val="dk1"/>
              </a:solidFill>
              <a:effectLst/>
              <a:latin typeface="+mn-lt"/>
              <a:ea typeface="+mn-ea"/>
              <a:cs typeface="+mn-cs"/>
            </a:rPr>
            <a:t> ist, muss die </a:t>
          </a:r>
          <a:r>
            <a:rPr lang="de-DE" sz="1100" b="1" i="0" u="none" strike="noStrike">
              <a:solidFill>
                <a:schemeClr val="dk1"/>
              </a:solidFill>
              <a:effectLst/>
              <a:latin typeface="+mn-lt"/>
              <a:ea typeface="+mn-ea"/>
              <a:cs typeface="+mn-cs"/>
            </a:rPr>
            <a:t>unterste Nachweisgrenze</a:t>
          </a:r>
          <a:r>
            <a:rPr lang="de-DE" sz="1100" b="0" i="0" u="none" strike="noStrike">
              <a:solidFill>
                <a:schemeClr val="dk1"/>
              </a:solidFill>
              <a:effectLst/>
              <a:latin typeface="+mn-lt"/>
              <a:ea typeface="+mn-ea"/>
              <a:cs typeface="+mn-cs"/>
            </a:rPr>
            <a:t> verwendet werden (Bsp. bei Chrom: 0,5 µg/l)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endParaRPr lang="de-DE" sz="1100" b="1" i="0" u="none" strike="noStrike">
            <a:solidFill>
              <a:schemeClr val="dk1"/>
            </a:solidFill>
            <a:effectLst/>
            <a:latin typeface="+mn-lt"/>
            <a:ea typeface="+mn-ea"/>
            <a:cs typeface="+mn-cs"/>
          </a:endParaRPr>
        </a:p>
        <a:p>
          <a:r>
            <a:rPr lang="de-DE" sz="1100" b="1" i="0" u="none" strike="noStrike">
              <a:solidFill>
                <a:schemeClr val="dk1"/>
              </a:solidFill>
              <a:effectLst/>
              <a:latin typeface="+mn-lt"/>
              <a:ea typeface="+mn-ea"/>
              <a:cs typeface="+mn-cs"/>
            </a:rPr>
            <a:t>Zweck:</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r>
            <a:rPr lang="de-DE" sz="1100" b="0" i="0" u="none" strike="noStrike">
              <a:solidFill>
                <a:schemeClr val="dk1"/>
              </a:solidFill>
              <a:effectLst/>
              <a:latin typeface="+mn-lt"/>
              <a:ea typeface="+mn-ea"/>
              <a:cs typeface="+mn-cs"/>
            </a:rPr>
            <a:t>Dient als Datenquelle für alle Element‑Reiter.</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p>
        <a:p>
          <a:r>
            <a:rPr lang="de-DE" sz="1100" b="0" i="0" u="none" strike="noStrike">
              <a:solidFill>
                <a:schemeClr val="dk1"/>
              </a:solidFill>
              <a:effectLst/>
              <a:latin typeface="+mn-lt"/>
              <a:ea typeface="+mn-ea"/>
              <a:cs typeface="+mn-cs"/>
            </a:rPr>
            <a:t>Grundlage für Trendberechnung und Dosierregler.</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r>
            <a:rPr lang="de-DE" sz="1100" b="0" i="0" u="none" strike="noStrike">
              <a:solidFill>
                <a:schemeClr val="dk1"/>
              </a:solidFill>
              <a:effectLst/>
              <a:latin typeface="+mn-lt"/>
              <a:ea typeface="+mn-ea"/>
              <a:cs typeface="+mn-cs"/>
            </a:rPr>
            <a:t> </a:t>
          </a:r>
          <a:r>
            <a:rPr lang="de-DE">
              <a:effectLst/>
            </a:rPr>
            <a:t> </a:t>
          </a:r>
          <a:endParaRPr lang="de-DE" sz="1100"/>
        </a:p>
      </xdr:txBody>
    </xdr:sp>
    <xdr:clientData/>
  </xdr:twoCellAnchor>
  <xdr:twoCellAnchor>
    <xdr:from>
      <xdr:col>1</xdr:col>
      <xdr:colOff>28575</xdr:colOff>
      <xdr:row>52</xdr:row>
      <xdr:rowOff>19049</xdr:rowOff>
    </xdr:from>
    <xdr:to>
      <xdr:col>10</xdr:col>
      <xdr:colOff>228600</xdr:colOff>
      <xdr:row>70</xdr:row>
      <xdr:rowOff>114300</xdr:rowOff>
    </xdr:to>
    <xdr:sp macro="" textlink="">
      <xdr:nvSpPr>
        <xdr:cNvPr id="6" name="Textfeld 5">
          <a:extLst>
            <a:ext uri="{FF2B5EF4-FFF2-40B4-BE49-F238E27FC236}">
              <a16:creationId xmlns:a16="http://schemas.microsoft.com/office/drawing/2014/main" id="{AABFFD88-D222-4688-9E2C-1AD7BE11A1E8}"/>
            </a:ext>
          </a:extLst>
        </xdr:cNvPr>
        <xdr:cNvSpPr txBox="1"/>
      </xdr:nvSpPr>
      <xdr:spPr>
        <a:xfrm>
          <a:off x="266700" y="10667999"/>
          <a:ext cx="7010400" cy="3562351"/>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i="0" u="none" strike="noStrike">
              <a:solidFill>
                <a:schemeClr val="dk1"/>
              </a:solidFill>
              <a:effectLst/>
              <a:latin typeface="+mn-lt"/>
              <a:ea typeface="+mn-ea"/>
              <a:cs typeface="+mn-cs"/>
            </a:rPr>
            <a:t>Reiter Cobalt bis Selen</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Für jedes Spurenelement existiert ein eigener Reiter (Cobalt, Nickel, Eisen, …, Selen). Diese Reiter sind </a:t>
          </a:r>
          <a:r>
            <a:rPr lang="de-DE" sz="1100" b="1" i="0" u="none" strike="noStrike">
              <a:solidFill>
                <a:schemeClr val="dk1"/>
              </a:solidFill>
              <a:effectLst/>
              <a:latin typeface="+mn-lt"/>
              <a:ea typeface="+mn-ea"/>
              <a:cs typeface="+mn-cs"/>
            </a:rPr>
            <a:t>teilweise editierbar</a:t>
          </a:r>
          <a:r>
            <a:rPr lang="de-DE" sz="1100" b="0" i="0" u="none" strike="noStrike">
              <a:solidFill>
                <a:schemeClr val="dk1"/>
              </a:solidFill>
              <a:effectLst/>
              <a:latin typeface="+mn-lt"/>
              <a:ea typeface="+mn-ea"/>
              <a:cs typeface="+mn-cs"/>
            </a:rPr>
            <a:t>: Nur die </a:t>
          </a:r>
          <a:r>
            <a:rPr lang="de-DE" sz="1100" b="1" i="0" u="none" strike="noStrike">
              <a:solidFill>
                <a:schemeClr val="dk1"/>
              </a:solidFill>
              <a:effectLst/>
              <a:latin typeface="+mn-lt"/>
              <a:ea typeface="+mn-ea"/>
              <a:cs typeface="+mn-cs"/>
            </a:rPr>
            <a:t>vier Reglerparameter</a:t>
          </a:r>
          <a:r>
            <a:rPr lang="de-DE" sz="1100" b="0" i="0" u="none" strike="noStrike">
              <a:solidFill>
                <a:schemeClr val="dk1"/>
              </a:solidFill>
              <a:effectLst/>
              <a:latin typeface="+mn-lt"/>
              <a:ea typeface="+mn-ea"/>
              <a:cs typeface="+mn-cs"/>
            </a:rPr>
            <a:t> dürfen verändert werden.</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endParaRPr lang="de-DE" sz="1200" b="1" i="0" u="none" strike="noStrike">
            <a:solidFill>
              <a:schemeClr val="dk1"/>
            </a:solidFill>
            <a:effectLst/>
            <a:latin typeface="+mn-lt"/>
            <a:ea typeface="+mn-ea"/>
            <a:cs typeface="+mn-cs"/>
          </a:endParaRPr>
        </a:p>
        <a:p>
          <a:r>
            <a:rPr lang="de-DE" sz="1100" b="1" i="0" u="none" strike="noStrike">
              <a:solidFill>
                <a:schemeClr val="dk1"/>
              </a:solidFill>
              <a:effectLst/>
              <a:latin typeface="+mn-lt"/>
              <a:ea typeface="+mn-ea"/>
              <a:cs typeface="+mn-cs"/>
            </a:rPr>
            <a:t>Editierbare Parameter (gelb):</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1" i="0" u="none" strike="noStrike">
              <a:solidFill>
                <a:schemeClr val="dk1"/>
              </a:solidFill>
              <a:effectLst/>
              <a:latin typeface="+mn-lt"/>
              <a:ea typeface="+mn-ea"/>
              <a:cs typeface="+mn-cs"/>
            </a:rPr>
            <a:t>Reaktion auf Abweichung (I2)</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1" i="0" u="none" strike="noStrike">
              <a:solidFill>
                <a:schemeClr val="dk1"/>
              </a:solidFill>
              <a:effectLst/>
              <a:latin typeface="+mn-lt"/>
              <a:ea typeface="+mn-ea"/>
              <a:cs typeface="+mn-cs"/>
            </a:rPr>
            <a:t>Trend‑Dämpfung (I3)</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1" i="0" u="none" strike="noStrike">
              <a:solidFill>
                <a:schemeClr val="dk1"/>
              </a:solidFill>
              <a:effectLst/>
              <a:latin typeface="+mn-lt"/>
              <a:ea typeface="+mn-ea"/>
              <a:cs typeface="+mn-cs"/>
            </a:rPr>
            <a:t>Minimale Dosis (I4)</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1" i="0" u="none" strike="noStrike">
              <a:solidFill>
                <a:schemeClr val="dk1"/>
              </a:solidFill>
              <a:effectLst/>
              <a:latin typeface="+mn-lt"/>
              <a:ea typeface="+mn-ea"/>
              <a:cs typeface="+mn-cs"/>
            </a:rPr>
            <a:t>Maximale Dosis (I5)</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endParaRPr lang="de-DE" sz="1200" b="1" i="0" u="none" strike="noStrike">
            <a:solidFill>
              <a:schemeClr val="dk1"/>
            </a:solidFill>
            <a:effectLst/>
            <a:latin typeface="+mn-lt"/>
            <a:ea typeface="+mn-ea"/>
            <a:cs typeface="+mn-cs"/>
          </a:endParaRPr>
        </a:p>
        <a:p>
          <a:r>
            <a:rPr lang="de-DE" sz="1100" b="1" i="0" u="none" strike="noStrike">
              <a:solidFill>
                <a:schemeClr val="dk1"/>
              </a:solidFill>
              <a:effectLst/>
              <a:latin typeface="+mn-lt"/>
              <a:ea typeface="+mn-ea"/>
              <a:cs typeface="+mn-cs"/>
            </a:rPr>
            <a:t>Automatik:</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Die Reiter ziehen sich Messwerte, Sollwerte, Trend und bisherige Dosierung automatisch aus den Reitern </a:t>
          </a:r>
          <a:r>
            <a:rPr lang="de-DE" sz="1100" b="0" i="1" u="none" strike="noStrike">
              <a:solidFill>
                <a:schemeClr val="dk1"/>
              </a:solidFill>
              <a:effectLst/>
              <a:latin typeface="+mn-lt"/>
              <a:ea typeface="+mn-ea"/>
              <a:cs typeface="+mn-cs"/>
            </a:rPr>
            <a:t>Start</a:t>
          </a:r>
          <a:r>
            <a:rPr lang="de-DE" sz="1100" b="0" i="0" u="none" strike="noStrike">
              <a:solidFill>
                <a:schemeClr val="dk1"/>
              </a:solidFill>
              <a:effectLst/>
              <a:latin typeface="+mn-lt"/>
              <a:ea typeface="+mn-ea"/>
              <a:cs typeface="+mn-cs"/>
            </a:rPr>
            <a:t> und </a:t>
          </a:r>
          <a:r>
            <a:rPr lang="de-DE" sz="1100" b="0" i="1" u="none" strike="noStrike">
              <a:solidFill>
                <a:schemeClr val="dk1"/>
              </a:solidFill>
              <a:effectLst/>
              <a:latin typeface="+mn-lt"/>
              <a:ea typeface="+mn-ea"/>
              <a:cs typeface="+mn-cs"/>
            </a:rPr>
            <a:t>Analyse</a:t>
          </a:r>
          <a:r>
            <a:rPr lang="de-DE" sz="1100" b="0" i="0" u="none" strike="noStrike">
              <a:solidFill>
                <a:schemeClr val="dk1"/>
              </a:solidFill>
              <a:effectLst/>
              <a:latin typeface="+mn-lt"/>
              <a:ea typeface="+mn-ea"/>
              <a:cs typeface="+mn-cs"/>
            </a:rPr>
            <a:t>.</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Die Dosierung wird nach der im Dokument beschriebenen Logik berechnet.</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endParaRPr lang="de-DE" sz="1200" b="1" i="0" u="none" strike="noStrike">
            <a:solidFill>
              <a:schemeClr val="dk1"/>
            </a:solidFill>
            <a:effectLst/>
            <a:latin typeface="+mn-lt"/>
            <a:ea typeface="+mn-ea"/>
            <a:cs typeface="+mn-cs"/>
          </a:endParaRPr>
        </a:p>
        <a:p>
          <a:r>
            <a:rPr lang="de-DE" sz="1100" b="1" i="0" u="none" strike="noStrike">
              <a:solidFill>
                <a:schemeClr val="dk1"/>
              </a:solidFill>
              <a:effectLst/>
              <a:latin typeface="+mn-lt"/>
              <a:ea typeface="+mn-ea"/>
              <a:cs typeface="+mn-cs"/>
            </a:rPr>
            <a:t>Zweck:</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Feinjustierung der Regelparameter pro Element.</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Darstellung der Messhistorie, Trendentwicklung und berechneten Dosierungen.</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endParaRPr lang="de-DE" sz="1100"/>
        </a:p>
      </xdr:txBody>
    </xdr:sp>
    <xdr:clientData/>
  </xdr:twoCellAnchor>
  <xdr:twoCellAnchor>
    <xdr:from>
      <xdr:col>0</xdr:col>
      <xdr:colOff>238124</xdr:colOff>
      <xdr:row>72</xdr:row>
      <xdr:rowOff>0</xdr:rowOff>
    </xdr:from>
    <xdr:to>
      <xdr:col>10</xdr:col>
      <xdr:colOff>247649</xdr:colOff>
      <xdr:row>86</xdr:row>
      <xdr:rowOff>85725</xdr:rowOff>
    </xdr:to>
    <xdr:sp macro="" textlink="">
      <xdr:nvSpPr>
        <xdr:cNvPr id="7" name="Textfeld 6">
          <a:extLst>
            <a:ext uri="{FF2B5EF4-FFF2-40B4-BE49-F238E27FC236}">
              <a16:creationId xmlns:a16="http://schemas.microsoft.com/office/drawing/2014/main" id="{DE49CEB5-928D-43A7-A178-5C8E1E03184F}"/>
            </a:ext>
          </a:extLst>
        </xdr:cNvPr>
        <xdr:cNvSpPr txBox="1"/>
      </xdr:nvSpPr>
      <xdr:spPr>
        <a:xfrm>
          <a:off x="238124" y="14430375"/>
          <a:ext cx="7058025" cy="2752725"/>
        </a:xfrm>
        <a:prstGeom prst="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i="0" u="none" strike="noStrike">
              <a:solidFill>
                <a:schemeClr val="dk1"/>
              </a:solidFill>
              <a:effectLst/>
              <a:latin typeface="+mn-lt"/>
              <a:ea typeface="+mn-ea"/>
              <a:cs typeface="+mn-cs"/>
            </a:rPr>
            <a:t>Reiter Zusammenfassung</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r>
            <a:rPr lang="de-DE" sz="1200" b="0" i="0" u="none" strike="noStrike">
              <a:solidFill>
                <a:schemeClr val="dk1"/>
              </a:solidFill>
              <a:effectLst/>
              <a:latin typeface="+mn-lt"/>
              <a:ea typeface="+mn-ea"/>
              <a:cs typeface="+mn-cs"/>
            </a:rPr>
            <a:t> </a:t>
          </a:r>
          <a:r>
            <a:rPr lang="de-DE" sz="1400">
              <a:effectLst/>
            </a:rPr>
            <a:t> </a:t>
          </a:r>
        </a:p>
        <a:p>
          <a:r>
            <a:rPr lang="de-DE" sz="1100" b="0" i="0" u="none" strike="noStrike">
              <a:solidFill>
                <a:schemeClr val="dk1"/>
              </a:solidFill>
              <a:effectLst/>
              <a:latin typeface="+mn-lt"/>
              <a:ea typeface="+mn-ea"/>
              <a:cs typeface="+mn-cs"/>
            </a:rPr>
            <a:t>Er fasst die </a:t>
          </a:r>
          <a:r>
            <a:rPr lang="de-DE" sz="1100" b="1" i="0" u="none" strike="noStrike">
              <a:solidFill>
                <a:schemeClr val="dk1"/>
              </a:solidFill>
              <a:effectLst/>
              <a:latin typeface="+mn-lt"/>
              <a:ea typeface="+mn-ea"/>
              <a:cs typeface="+mn-cs"/>
            </a:rPr>
            <a:t>neuen Dosiermengen</a:t>
          </a:r>
          <a:r>
            <a:rPr lang="de-DE" sz="1100" b="0" i="0" u="none" strike="noStrike">
              <a:solidFill>
                <a:schemeClr val="dk1"/>
              </a:solidFill>
              <a:effectLst/>
              <a:latin typeface="+mn-lt"/>
              <a:ea typeface="+mn-ea"/>
              <a:cs typeface="+mn-cs"/>
            </a:rPr>
            <a:t> für die Spurenelementmischung zusammen.</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endParaRPr lang="de-DE" sz="1200" b="1" i="0" u="none" strike="noStrike">
            <a:solidFill>
              <a:schemeClr val="dk1"/>
            </a:solidFill>
            <a:effectLst/>
            <a:latin typeface="+mn-lt"/>
            <a:ea typeface="+mn-ea"/>
            <a:cs typeface="+mn-cs"/>
          </a:endParaRPr>
        </a:p>
        <a:p>
          <a:r>
            <a:rPr lang="de-DE" sz="1100" b="1" i="0" u="none" strike="noStrike">
              <a:solidFill>
                <a:schemeClr val="dk1"/>
              </a:solidFill>
              <a:effectLst/>
              <a:latin typeface="+mn-lt"/>
              <a:ea typeface="+mn-ea"/>
              <a:cs typeface="+mn-cs"/>
            </a:rPr>
            <a:t>Inhalt:</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Für jedes Element wird die </a:t>
          </a:r>
          <a:r>
            <a:rPr lang="de-DE" sz="1100" b="1" i="0" u="none" strike="noStrike">
              <a:solidFill>
                <a:schemeClr val="dk1"/>
              </a:solidFill>
              <a:effectLst/>
              <a:latin typeface="+mn-lt"/>
              <a:ea typeface="+mn-ea"/>
              <a:cs typeface="+mn-cs"/>
            </a:rPr>
            <a:t>neue Dosierung in ml</a:t>
          </a:r>
          <a:r>
            <a:rPr lang="de-DE" sz="1100" b="0" i="0" u="none" strike="noStrike">
              <a:solidFill>
                <a:schemeClr val="dk1"/>
              </a:solidFill>
              <a:effectLst/>
              <a:latin typeface="+mn-lt"/>
              <a:ea typeface="+mn-ea"/>
              <a:cs typeface="+mn-cs"/>
            </a:rPr>
            <a:t> angezeigt.</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Zusätzlich wird angezeigt, wie viel </a:t>
          </a:r>
          <a:r>
            <a:rPr lang="de-DE" sz="1100" b="1" i="0" u="none" strike="noStrike">
              <a:solidFill>
                <a:schemeClr val="dk1"/>
              </a:solidFill>
              <a:effectLst/>
              <a:latin typeface="+mn-lt"/>
              <a:ea typeface="+mn-ea"/>
              <a:cs typeface="+mn-cs"/>
            </a:rPr>
            <a:t>Osmosewasser</a:t>
          </a:r>
          <a:r>
            <a:rPr lang="de-DE" sz="1100" b="0" i="0" u="none" strike="noStrike">
              <a:solidFill>
                <a:schemeClr val="dk1"/>
              </a:solidFill>
              <a:effectLst/>
              <a:latin typeface="+mn-lt"/>
              <a:ea typeface="+mn-ea"/>
              <a:cs typeface="+mn-cs"/>
            </a:rPr>
            <a:t> zur Mischung ergänzt werden muss.</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endParaRPr lang="de-DE" sz="1200" b="1"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1" i="0">
              <a:solidFill>
                <a:schemeClr val="dk1"/>
              </a:solidFill>
              <a:effectLst/>
              <a:latin typeface="+mn-lt"/>
              <a:ea typeface="+mn-ea"/>
              <a:cs typeface="+mn-cs"/>
            </a:rPr>
            <a:t>Editierbare Parameter (gelb):</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r>
            <a:rPr lang="de-DE" sz="1100" b="0" i="0">
              <a:solidFill>
                <a:schemeClr val="dk1"/>
              </a:solidFill>
              <a:effectLst/>
              <a:latin typeface="+mn-lt"/>
              <a:ea typeface="+mn-ea"/>
              <a:cs typeface="+mn-cs"/>
            </a:rPr>
            <a:t> </a:t>
          </a:r>
          <a:r>
            <a:rPr lang="de-DE" sz="1100">
              <a:solidFill>
                <a:schemeClr val="dk1"/>
              </a:solidFill>
              <a:effectLst/>
              <a:latin typeface="+mn-lt"/>
              <a:ea typeface="+mn-ea"/>
              <a:cs typeface="+mn-cs"/>
            </a:rPr>
            <a:t> </a:t>
          </a:r>
          <a:endParaRPr lang="de-DE" sz="1200">
            <a:effectLst/>
          </a:endParaRPr>
        </a:p>
        <a:p>
          <a:r>
            <a:rPr lang="de-DE" sz="1100" b="1" i="0" u="none" strike="noStrike">
              <a:solidFill>
                <a:schemeClr val="dk1"/>
              </a:solidFill>
              <a:effectLst/>
              <a:latin typeface="+mn-lt"/>
              <a:ea typeface="+mn-ea"/>
              <a:cs typeface="+mn-cs"/>
            </a:rPr>
            <a:t>Dosiermengen für Tage: </a:t>
          </a:r>
          <a:r>
            <a:rPr lang="de-DE" sz="1100" b="1" i="0" u="none" strike="noStrike" baseline="0">
              <a:solidFill>
                <a:schemeClr val="dk1"/>
              </a:solidFill>
              <a:effectLst/>
              <a:latin typeface="+mn-lt"/>
              <a:ea typeface="+mn-ea"/>
              <a:cs typeface="+mn-cs"/>
            </a:rPr>
            <a:t> </a:t>
          </a:r>
          <a:r>
            <a:rPr lang="de-DE" sz="1100" b="0" i="0" u="none" strike="noStrike" baseline="0">
              <a:solidFill>
                <a:schemeClr val="dk1"/>
              </a:solidFill>
              <a:effectLst/>
              <a:latin typeface="+mn-lt"/>
              <a:ea typeface="+mn-ea"/>
              <a:cs typeface="+mn-cs"/>
            </a:rPr>
            <a:t>Eingabe der Tage wie lange die Spurenelmentlösung ausreichen sollen. Standard sind 40 Tage.</a:t>
          </a:r>
        </a:p>
        <a:p>
          <a:endParaRPr lang="de-DE" sz="1200" b="0" i="0" u="none" strike="noStrike">
            <a:solidFill>
              <a:schemeClr val="dk1"/>
            </a:solidFill>
            <a:effectLst/>
            <a:latin typeface="+mn-lt"/>
            <a:ea typeface="+mn-ea"/>
            <a:cs typeface="+mn-cs"/>
          </a:endParaRPr>
        </a:p>
        <a:p>
          <a:r>
            <a:rPr lang="de-DE" sz="1100" b="1" i="0" u="none" strike="noStrike">
              <a:solidFill>
                <a:schemeClr val="dk1"/>
              </a:solidFill>
              <a:effectLst/>
              <a:latin typeface="+mn-lt"/>
              <a:ea typeface="+mn-ea"/>
              <a:cs typeface="+mn-cs"/>
            </a:rPr>
            <a:t>Zweck:</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Liefert die fertige Rezeptur für die nächste Spurenelementmischung.</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p>
        <a:p>
          <a:r>
            <a:rPr lang="de-DE" sz="1100" b="0" i="0" u="none" strike="noStrike">
              <a:solidFill>
                <a:schemeClr val="dk1"/>
              </a:solidFill>
              <a:effectLst/>
              <a:latin typeface="+mn-lt"/>
              <a:ea typeface="+mn-ea"/>
              <a:cs typeface="+mn-cs"/>
            </a:rPr>
            <a:t>Dient als Endergebnis aller Berechnungen.</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r>
            <a:rPr lang="de-DE" sz="1100" b="0" i="0" u="none" strike="noStrike">
              <a:solidFill>
                <a:schemeClr val="dk1"/>
              </a:solidFill>
              <a:effectLst/>
              <a:latin typeface="+mn-lt"/>
              <a:ea typeface="+mn-ea"/>
              <a:cs typeface="+mn-cs"/>
            </a:rPr>
            <a:t> </a:t>
          </a:r>
          <a:r>
            <a:rPr lang="de-DE" sz="1200">
              <a:effectLst/>
            </a:rPr>
            <a:t> </a:t>
          </a: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438150</xdr:colOff>
      <xdr:row>13</xdr:row>
      <xdr:rowOff>57150</xdr:rowOff>
    </xdr:from>
    <xdr:to>
      <xdr:col>8</xdr:col>
      <xdr:colOff>287433</xdr:colOff>
      <xdr:row>16</xdr:row>
      <xdr:rowOff>95200</xdr:rowOff>
    </xdr:to>
    <xdr:pic>
      <xdr:nvPicPr>
        <xdr:cNvPr id="2" name="Grafik 1">
          <a:extLst>
            <a:ext uri="{FF2B5EF4-FFF2-40B4-BE49-F238E27FC236}">
              <a16:creationId xmlns:a16="http://schemas.microsoft.com/office/drawing/2014/main" id="{55D1962B-FC5A-46AC-8F3C-8D9F754A75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95900" y="2076450"/>
          <a:ext cx="611283" cy="609550"/>
        </a:xfrm>
        <a:prstGeom prst="rect">
          <a:avLst/>
        </a:prstGeom>
      </xdr:spPr>
    </xdr:pic>
    <xdr:clientData/>
  </xdr:twoCellAnchor>
  <xdr:twoCellAnchor editAs="oneCell">
    <xdr:from>
      <xdr:col>7</xdr:col>
      <xdr:colOff>447675</xdr:colOff>
      <xdr:row>23</xdr:row>
      <xdr:rowOff>19050</xdr:rowOff>
    </xdr:from>
    <xdr:to>
      <xdr:col>8</xdr:col>
      <xdr:colOff>298277</xdr:colOff>
      <xdr:row>26</xdr:row>
      <xdr:rowOff>57100</xdr:rowOff>
    </xdr:to>
    <xdr:pic>
      <xdr:nvPicPr>
        <xdr:cNvPr id="3" name="Grafik 2">
          <a:extLst>
            <a:ext uri="{FF2B5EF4-FFF2-40B4-BE49-F238E27FC236}">
              <a16:creationId xmlns:a16="http://schemas.microsoft.com/office/drawing/2014/main" id="{FD9401FC-208D-4687-8CB3-FFD0D02AABE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29050" y="3800475"/>
          <a:ext cx="612602" cy="609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3</xdr:row>
      <xdr:rowOff>76200</xdr:rowOff>
    </xdr:from>
    <xdr:to>
      <xdr:col>0</xdr:col>
      <xdr:colOff>792258</xdr:colOff>
      <xdr:row>6</xdr:row>
      <xdr:rowOff>114250</xdr:rowOff>
    </xdr:to>
    <xdr:pic>
      <xdr:nvPicPr>
        <xdr:cNvPr id="2" name="Grafik 1">
          <a:extLst>
            <a:ext uri="{FF2B5EF4-FFF2-40B4-BE49-F238E27FC236}">
              <a16:creationId xmlns:a16="http://schemas.microsoft.com/office/drawing/2014/main" id="{3ADB0397-CB7C-4DB2-926F-D912055DEB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838200"/>
          <a:ext cx="611283" cy="609550"/>
        </a:xfrm>
        <a:prstGeom prst="rect">
          <a:avLst/>
        </a:prstGeom>
      </xdr:spPr>
    </xdr:pic>
    <xdr:clientData/>
  </xdr:twoCellAnchor>
  <xdr:twoCellAnchor editAs="oneCell">
    <xdr:from>
      <xdr:col>0</xdr:col>
      <xdr:colOff>171450</xdr:colOff>
      <xdr:row>9</xdr:row>
      <xdr:rowOff>161925</xdr:rowOff>
    </xdr:from>
    <xdr:to>
      <xdr:col>0</xdr:col>
      <xdr:colOff>784052</xdr:colOff>
      <xdr:row>13</xdr:row>
      <xdr:rowOff>9475</xdr:rowOff>
    </xdr:to>
    <xdr:pic>
      <xdr:nvPicPr>
        <xdr:cNvPr id="3" name="Grafik 2">
          <a:extLst>
            <a:ext uri="{FF2B5EF4-FFF2-40B4-BE49-F238E27FC236}">
              <a16:creationId xmlns:a16="http://schemas.microsoft.com/office/drawing/2014/main" id="{1997A547-9382-4EC9-B2E5-52485A35433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1450" y="2066925"/>
          <a:ext cx="612602" cy="6095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CDBECC-6CC6-431E-8998-5378ED48B02F}" name="tblAnalyse" displayName="tblAnalyse" ref="A1:N201" totalsRowShown="0" headerRowDxfId="36">
  <autoFilter ref="A1:N201" xr:uid="{F0CDBECC-6CC6-431E-8998-5378ED48B02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8D7AEE21-130D-4F65-91F0-CBFC98F5F3E2}" name="Datum" dataDxfId="35"/>
    <tableColumn id="2" xr3:uid="{46C57A09-F545-4D15-B0B1-738C585A7499}" name="Cobalt" dataDxfId="34"/>
    <tableColumn id="3" xr3:uid="{CCAD6C57-3C54-438F-A347-F241DD28F0E8}" name="Nickel" dataDxfId="33"/>
    <tableColumn id="4" xr3:uid="{7472C086-E3B1-4872-B61F-FA368DFBF3D5}" name="Eisen" dataDxfId="32"/>
    <tableColumn id="5" xr3:uid="{A4E7E892-F1B9-4285-AA39-158DF8CD9D56}" name="Mangan" dataDxfId="31"/>
    <tableColumn id="6" xr3:uid="{6EEE557A-0349-4105-8074-F8957E2FFD6F}" name="Kupfer" dataDxfId="30"/>
    <tableColumn id="7" xr3:uid="{5F6ADF45-214F-413C-8684-ADC0A9F30013}" name="Chrom" dataDxfId="29"/>
    <tableColumn id="8" xr3:uid="{364007C4-64A1-4D70-BF15-9F16AF6749DA}" name="Zink" dataDxfId="28"/>
    <tableColumn id="9" xr3:uid="{6D68B5C5-BBE5-4895-9953-D05B9DB375DD}" name="Fluor" dataDxfId="27"/>
    <tableColumn id="10" xr3:uid="{6D60F199-86D6-432A-9F86-D3AEF1ADD914}" name="Iod" dataDxfId="26"/>
    <tableColumn id="11" xr3:uid="{00645A06-C594-4CAA-8048-F0972F7A8920}" name="Vanadium" dataDxfId="25"/>
    <tableColumn id="12" xr3:uid="{5B3CF551-3444-4CC6-A8CF-FB99FA127D11}" name="Selen" dataDxfId="24"/>
    <tableColumn id="13" xr3:uid="{CDC36DEE-CEEE-4A99-B152-55BFA2A06C44}" name="Kumulative Zeit" dataDxfId="23">
      <calculatedColumnFormula>IF(tblAnalyse[[#This Row],[Datum]]="","",tblAnalyse[[#This Row],[Datum]]-Start!$G$3)</calculatedColumnFormula>
    </tableColumn>
    <tableColumn id="14" xr3:uid="{189C8F4C-90E0-44DB-9554-424178620131}" name="Anzahl" dataDxfId="22">
      <calculatedColumnFormula>IF(tblAnalyse[[#This Row],[Datum]]="","",COUNTA(INDEX(tblAnalyse[Datum],1):tblAnalyse[[#This Row],[Datum]]))</calculatedColumnFormula>
    </tableColumn>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4.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2.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B5D9A-F516-4300-948D-FC3608DC30BD}">
  <dimension ref="B1:K100"/>
  <sheetViews>
    <sheetView showGridLines="0" workbookViewId="0">
      <selection activeCell="L7" sqref="L7"/>
    </sheetView>
  </sheetViews>
  <sheetFormatPr baseColWidth="10" defaultRowHeight="15" x14ac:dyDescent="0.25"/>
  <cols>
    <col min="1" max="1" width="3.5703125" customWidth="1"/>
    <col min="2" max="2" width="10.7109375" customWidth="1"/>
    <col min="11" max="11" width="8.42578125" customWidth="1"/>
    <col min="14" max="14" width="13.7109375" customWidth="1"/>
  </cols>
  <sheetData>
    <row r="1" spans="2:8" ht="55.5" x14ac:dyDescent="0.65">
      <c r="B1" s="90" t="s">
        <v>145</v>
      </c>
    </row>
    <row r="2" spans="2:8" ht="14.25" customHeight="1" x14ac:dyDescent="0.3">
      <c r="B2" s="94" t="s">
        <v>150</v>
      </c>
    </row>
    <row r="3" spans="2:8" ht="14.25" customHeight="1" x14ac:dyDescent="0.25">
      <c r="B3" s="91"/>
    </row>
    <row r="4" spans="2:8" ht="15.75" x14ac:dyDescent="0.25">
      <c r="B4" s="91" t="s">
        <v>149</v>
      </c>
    </row>
    <row r="5" spans="2:8" ht="17.25" customHeight="1" x14ac:dyDescent="0.25">
      <c r="B5" s="93"/>
      <c r="C5" s="93"/>
      <c r="D5" s="93"/>
      <c r="E5" s="93"/>
      <c r="F5" s="93"/>
      <c r="G5" s="93"/>
      <c r="H5" s="93"/>
    </row>
    <row r="6" spans="2:8" x14ac:dyDescent="0.25">
      <c r="B6" t="s">
        <v>146</v>
      </c>
      <c r="C6" s="2" t="s">
        <v>147</v>
      </c>
    </row>
    <row r="7" spans="2:8" x14ac:dyDescent="0.25">
      <c r="B7" t="s">
        <v>148</v>
      </c>
      <c r="C7" s="92">
        <v>46184</v>
      </c>
    </row>
    <row r="19" spans="2:2" ht="23.25" x14ac:dyDescent="0.25">
      <c r="B19" s="95" t="s">
        <v>151</v>
      </c>
    </row>
    <row r="52" spans="2:11" x14ac:dyDescent="0.25">
      <c r="K52" s="89"/>
    </row>
    <row r="53" spans="2:11" x14ac:dyDescent="0.25">
      <c r="K53" s="89"/>
    </row>
    <row r="55" spans="2:11" ht="18" x14ac:dyDescent="0.25">
      <c r="B55" s="96"/>
    </row>
    <row r="59" spans="2:11" x14ac:dyDescent="0.25">
      <c r="B59" s="7"/>
    </row>
    <row r="60" spans="2:11" x14ac:dyDescent="0.25">
      <c r="B60" s="97"/>
    </row>
    <row r="61" spans="2:11" x14ac:dyDescent="0.25">
      <c r="B61" s="97"/>
    </row>
    <row r="63" spans="2:11" x14ac:dyDescent="0.25">
      <c r="B63" s="7"/>
    </row>
    <row r="64" spans="2:11" x14ac:dyDescent="0.25">
      <c r="B64" s="98"/>
    </row>
    <row r="65" spans="2:2" x14ac:dyDescent="0.25">
      <c r="B65" s="98"/>
    </row>
    <row r="66" spans="2:2" x14ac:dyDescent="0.25">
      <c r="B66" s="98"/>
    </row>
    <row r="68" spans="2:2" x14ac:dyDescent="0.25">
      <c r="B68" s="7"/>
    </row>
    <row r="69" spans="2:2" x14ac:dyDescent="0.25">
      <c r="B69" s="98"/>
    </row>
    <row r="70" spans="2:2" x14ac:dyDescent="0.25">
      <c r="B70" s="98"/>
    </row>
    <row r="72" spans="2:2" ht="18" x14ac:dyDescent="0.25">
      <c r="B72" s="96"/>
    </row>
    <row r="76" spans="2:2" x14ac:dyDescent="0.25">
      <c r="B76" s="7"/>
    </row>
    <row r="77" spans="2:2" x14ac:dyDescent="0.25">
      <c r="B77" s="97"/>
    </row>
    <row r="78" spans="2:2" x14ac:dyDescent="0.25">
      <c r="B78" s="97"/>
    </row>
    <row r="79" spans="2:2" x14ac:dyDescent="0.25">
      <c r="B79" s="97"/>
    </row>
    <row r="80" spans="2:2" x14ac:dyDescent="0.25">
      <c r="B80" s="97"/>
    </row>
    <row r="82" spans="2:2" x14ac:dyDescent="0.25">
      <c r="B82" s="7"/>
    </row>
    <row r="83" spans="2:2" x14ac:dyDescent="0.25">
      <c r="B83" s="98"/>
    </row>
    <row r="84" spans="2:2" x14ac:dyDescent="0.25">
      <c r="B84" s="98"/>
    </row>
    <row r="86" spans="2:2" x14ac:dyDescent="0.25">
      <c r="B86" s="7"/>
    </row>
    <row r="87" spans="2:2" x14ac:dyDescent="0.25">
      <c r="B87" s="98"/>
    </row>
    <row r="88" spans="2:2" x14ac:dyDescent="0.25">
      <c r="B88" s="98"/>
    </row>
    <row r="90" spans="2:2" ht="18" x14ac:dyDescent="0.25">
      <c r="B90" s="96"/>
    </row>
    <row r="94" spans="2:2" x14ac:dyDescent="0.25">
      <c r="B94" s="7"/>
    </row>
    <row r="95" spans="2:2" x14ac:dyDescent="0.25">
      <c r="B95" s="98"/>
    </row>
    <row r="96" spans="2:2" x14ac:dyDescent="0.25">
      <c r="B96" s="98"/>
    </row>
    <row r="98" spans="2:2" x14ac:dyDescent="0.25">
      <c r="B98" s="7"/>
    </row>
    <row r="99" spans="2:2" x14ac:dyDescent="0.25">
      <c r="B99" s="98"/>
    </row>
    <row r="100" spans="2:2" x14ac:dyDescent="0.25">
      <c r="B100" s="98"/>
    </row>
  </sheetData>
  <sheetProtection selectLockedCells="1" selectUnlockedCells="1"/>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20F2A-2DED-40A7-9A70-CBD760852C65}">
  <sheetPr codeName="Tabelle9">
    <tabColor theme="9"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39" customWidth="1"/>
    <col min="3" max="3" width="8.140625" style="39" customWidth="1"/>
    <col min="4" max="4" width="16.140625" style="39" customWidth="1"/>
    <col min="5" max="5" width="6.28515625" hidden="1" customWidth="1"/>
    <col min="6" max="6" width="8.28515625" hidden="1" customWidth="1"/>
    <col min="7" max="7" width="3.5703125" customWidth="1"/>
    <col min="8" max="8" width="23.85546875" customWidth="1"/>
    <col min="9" max="9" width="5.5703125" customWidth="1"/>
  </cols>
  <sheetData>
    <row r="1" spans="1:21" ht="30" customHeight="1" x14ac:dyDescent="0.25">
      <c r="A1" s="40" t="s">
        <v>5</v>
      </c>
      <c r="B1" s="56" t="s">
        <v>42</v>
      </c>
      <c r="C1" s="57" t="s">
        <v>60</v>
      </c>
      <c r="D1" s="57" t="s">
        <v>61</v>
      </c>
      <c r="E1" s="57" t="s">
        <v>0</v>
      </c>
      <c r="F1" s="58" t="s">
        <v>6</v>
      </c>
      <c r="G1" s="64"/>
      <c r="H1" s="64"/>
      <c r="I1" s="64"/>
      <c r="J1" s="45"/>
      <c r="K1" s="45"/>
      <c r="L1" s="45"/>
      <c r="M1" s="45"/>
      <c r="N1" s="45"/>
      <c r="O1" s="45"/>
      <c r="P1" s="45"/>
      <c r="Q1" s="45"/>
      <c r="R1" s="45"/>
      <c r="S1" s="45"/>
      <c r="T1" s="45"/>
      <c r="U1" s="45"/>
    </row>
    <row r="2" spans="1:21" ht="15" customHeight="1" x14ac:dyDescent="0.25">
      <c r="A2" s="60">
        <v>0</v>
      </c>
      <c r="B2" s="47" cm="1">
        <f t="array" ref="B2">IF(ROW()=2,Start!$G$3,IFERROR(INDEX(tblAnalyse[Datum],_xlfn.AGGREGATE(15,6,(ROW(tblAnalyse[Datum])-ROW(INDEX(tblAnalyse[Datum],1))+1)/(tblAnalyse[Datum]&lt;&gt;""),ROW()-2)),""))</f>
        <v>45994</v>
      </c>
      <c r="C2" s="48" cm="1">
        <f t="array" ref="C2">IF(ROW()=2,Start!$E$18,IF(B2="","",IFERROR(INDEX(tblAnalyse[Zink],_xlfn.AGGREGATE(15,6,(ROW(tblAnalyse[Datum])-ROW(INDEX(tblAnalyse[Datum],1))+1)/(tblAnalyse[Datum]&lt;&gt;""),ROW()-2)),"")))</f>
        <v>4</v>
      </c>
      <c r="D2" s="48">
        <f>IF(ROW()=2,Start!$G$18,IF(B2="","",MIN($I$5,MAX($I$4,D1 + $I$2*(Start!$E$18-C2) - IF(C2 &gt; Start!$E$18, $I$3*E2, 0)))))</f>
        <v>2.8</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1</v>
      </c>
      <c r="J2" s="54"/>
      <c r="K2" s="54"/>
      <c r="L2" s="54"/>
      <c r="M2" s="54"/>
      <c r="N2" s="54"/>
      <c r="O2" s="54"/>
      <c r="P2" s="54"/>
      <c r="Q2" s="54"/>
      <c r="R2" s="54"/>
      <c r="S2" s="54"/>
      <c r="T2" s="54"/>
      <c r="U2" s="54"/>
    </row>
    <row r="3" spans="1:21" ht="15" customHeight="1" x14ac:dyDescent="0.25">
      <c r="A3" s="60">
        <f>IF(B3="","",COUNT($B$3:B3))</f>
        <v>1</v>
      </c>
      <c r="B3" s="47" cm="1">
        <f t="array" ref="B3">IF(ROW()=2,Start!$G$3,IFERROR(INDEX(tblAnalyse[Datum],_xlfn.AGGREGATE(15,6,(ROW(tblAnalyse[Datum])-ROW(INDEX(tblAnalyse[Datum],1))+1)/(tblAnalyse[Datum]&lt;&gt;""),ROW()-2)),""))</f>
        <v>46027</v>
      </c>
      <c r="C3" s="48" cm="1">
        <f t="array" ref="C3">IF(ROW()=2,Start!$E$18,IF(B3="","",IFERROR(INDEX(tblAnalyse[Zink],_xlfn.AGGREGATE(15,6,(ROW(tblAnalyse[Datum])-ROW(INDEX(tblAnalyse[Datum],1))+1)/(tblAnalyse[Datum]&lt;&gt;""),ROW()-2)),"")))</f>
        <v>5.6</v>
      </c>
      <c r="D3" s="48">
        <f ca="1">IF(ROW()=2,Start!$G$18,IF(B3="","",MIN($I$5,MAX($I$4,D2 + $I$2*(Start!$E$18-C3) - IF(C3 &gt; Start!$E$18, $I$3*E3, 0)))))</f>
        <v>0.95757575757575786</v>
      </c>
      <c r="E3" s="49">
        <f t="shared" ref="E3:E61" ca="1" si="0">IF(ROW()=2,0,IF(B3="","",IF(ROW()=3,(C3-C2)/F3,SLOPE(OFFSET(C3,-2,0,3,1),OFFSET(F3,-2,0,3,1)))))</f>
        <v>4.8484848484848471E-2</v>
      </c>
      <c r="F3" s="49" cm="1">
        <f t="array" ref="F3">IF(ROW()=2,0,IF(B3="","",IFERROR(INDEX(tblAnalyse[Kumulative Zeit],_xlfn.AGGREGATE(15,6,(ROW(tblAnalyse[Datum])-ROW(INDEX(tblAnalyse[Datum],1))+1)/(tblAnalyse[Datum]&lt;&gt;""),ROW()-2)),"")))</f>
        <v>33</v>
      </c>
      <c r="G3" s="45"/>
      <c r="H3" s="50" t="s">
        <v>4</v>
      </c>
      <c r="I3" s="61">
        <v>5</v>
      </c>
      <c r="J3" s="54"/>
      <c r="K3" s="54"/>
      <c r="L3" s="54"/>
      <c r="M3" s="54"/>
      <c r="N3" s="54"/>
      <c r="O3" s="54"/>
      <c r="P3" s="54"/>
      <c r="Q3" s="54"/>
      <c r="R3" s="54"/>
      <c r="S3" s="54"/>
      <c r="T3" s="54"/>
      <c r="U3" s="54"/>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IF(ROW()=2,Start!$E$18,IF(B4="","",IFERROR(INDEX(tblAnalyse[Zink],_xlfn.AGGREGATE(15,6,(ROW(tblAnalyse[Datum])-ROW(INDEX(tblAnalyse[Datum],1))+1)/(tblAnalyse[Datum]&lt;&gt;""),ROW()-2)),"")))</f>
        <v>3.7</v>
      </c>
      <c r="D4" s="48">
        <f ca="1">IF(ROW()=2,Start!$G$18,IF(B4="","",MIN($I$5,MAX($I$4,D3 + $I$2*(Start!$E$18-C4) - IF(C4 &gt; Start!$E$18, $I$3*E4, 0)))))</f>
        <v>1.2575757575757578</v>
      </c>
      <c r="E4" s="49">
        <f t="shared" ca="1" si="0"/>
        <v>-4.9149610838858434E-3</v>
      </c>
      <c r="F4" s="49" cm="1">
        <f t="array" ref="F4">IF(ROW()=2,0,IF(B4="","",IFERROR(INDEX(tblAnalyse[Kumulative Zeit],_xlfn.AGGREGATE(15,6,(ROW(tblAnalyse[Datum])-ROW(INDEX(tblAnalyse[Datum],1))+1)/(tblAnalyse[Datum]&lt;&gt;""),ROW()-2)),"")))</f>
        <v>68</v>
      </c>
      <c r="G4" s="45"/>
      <c r="H4" s="50" t="s">
        <v>1</v>
      </c>
      <c r="I4" s="61">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IF(ROW()=2,Start!$E$18,IF(B5="","",IFERROR(INDEX(tblAnalyse[Zink],_xlfn.AGGREGATE(15,6,(ROW(tblAnalyse[Datum])-ROW(INDEX(tblAnalyse[Datum],1))+1)/(tblAnalyse[Datum]&lt;&gt;""),ROW()-2)),"")))</f>
        <v>2.4</v>
      </c>
      <c r="D5" s="48">
        <f ca="1">IF(ROW()=2,Start!$G$18,IF(B5="","",MIN($I$5,MAX($I$4,D4 + $I$2*(Start!$E$18-C5) - IF(C5 &gt; Start!$E$18, $I$3*E5, 0)))))</f>
        <v>2.8575757575757579</v>
      </c>
      <c r="E5" s="49">
        <f t="shared" ca="1" si="0"/>
        <v>-2.8453890983887557E-2</v>
      </c>
      <c r="F5" s="49" cm="1">
        <f t="array" ref="F5">IF(ROW()=2,0,IF(B5="","",IFERROR(INDEX(tblAnalyse[Kumulative Zeit],_xlfn.AGGREGATE(15,6,(ROW(tblAnalyse[Datum])-ROW(INDEX(tblAnalyse[Datum],1))+1)/(tblAnalyse[Datum]&lt;&gt;""),ROW()-2)),"")))</f>
        <v>139</v>
      </c>
      <c r="G5" s="45"/>
      <c r="H5" s="50" t="s">
        <v>2</v>
      </c>
      <c r="I5" s="61">
        <v>10</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IF(ROW()=2,Start!$E$18,IF(B6="","",IFERROR(INDEX(tblAnalyse[Zink],_xlfn.AGGREGATE(15,6,(ROW(tblAnalyse[Datum])-ROW(INDEX(tblAnalyse[Datum],1))+1)/(tblAnalyse[Datum]&lt;&gt;""),ROW()-2)),"")))</f>
        <v>3.7</v>
      </c>
      <c r="D6" s="48">
        <f ca="1">IF(ROW()=2,Start!$G$18,IF(B6="","",MIN($I$5,MAX($I$4,D5 + $I$2*(Start!$E$18-C6) - IF(C6 &gt; Start!$E$18, $I$3*E6, 0)))))</f>
        <v>3.1575757575757577</v>
      </c>
      <c r="E6" s="49">
        <f t="shared" ca="1" si="0"/>
        <v>-3.7205671913620401E-3</v>
      </c>
      <c r="F6" s="49" cm="1">
        <f t="array" ref="F6">IF(ROW()=2,0,IF(B6="","",IFERROR(INDEX(tblAnalyse[Kumulative Zeit],_xlfn.AGGREGATE(15,6,(ROW(tblAnalyse[Datum])-ROW(INDEX(tblAnalyse[Datum],1))+1)/(tblAnalyse[Datum]&lt;&gt;""),ROW()-2)),"")))</f>
        <v>166</v>
      </c>
      <c r="G6" s="45"/>
      <c r="H6" s="45"/>
      <c r="I6" s="45"/>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IF(ROW()=2,Start!$E$18,IF(B7="","",IFERROR(INDEX(tblAnalyse[Zink],_xlfn.AGGREGATE(15,6,(ROW(tblAnalyse[Datum])-ROW(INDEX(tblAnalyse[Datum],1))+1)/(tblAnalyse[Datum]&lt;&gt;""),ROW()-2)),"")))</f>
        <v/>
      </c>
      <c r="D7" s="48" t="str">
        <f>IF(ROW()=2,Start!$G$18,IF(B7="","",MIN($I$5,MAX($I$4,D6 + $I$2*(Start!$E$18-C7) - IF(C7 &gt; Start!$E$18,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IF(ROW()=2,Start!$E$18,IF(B8="","",IFERROR(INDEX(tblAnalyse[Zink],_xlfn.AGGREGATE(15,6,(ROW(tblAnalyse[Datum])-ROW(INDEX(tblAnalyse[Datum],1))+1)/(tblAnalyse[Datum]&lt;&gt;""),ROW()-2)),"")))</f>
        <v/>
      </c>
      <c r="D8" s="48" t="str">
        <f>IF(ROW()=2,Start!$G$18,IF(B8="","",MIN($I$5,MAX($I$4,D7 + $I$2*(Start!$E$18-C8) - IF(C8 &gt; Start!$E$18,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IF(ROW()=2,Start!$E$18,IF(B9="","",IFERROR(INDEX(tblAnalyse[Zink],_xlfn.AGGREGATE(15,6,(ROW(tblAnalyse[Datum])-ROW(INDEX(tblAnalyse[Datum],1))+1)/(tblAnalyse[Datum]&lt;&gt;""),ROW()-2)),"")))</f>
        <v/>
      </c>
      <c r="D9" s="48" t="str">
        <f>IF(ROW()=2,Start!$G$18,IF(B9="","",MIN($I$5,MAX($I$4,D8 + $I$2*(Start!$E$18-C9) - IF(C9 &gt; Start!$E$18,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IF(ROW()=2,Start!$E$18,IF(B10="","",IFERROR(INDEX(tblAnalyse[Zink],_xlfn.AGGREGATE(15,6,(ROW(tblAnalyse[Datum])-ROW(INDEX(tblAnalyse[Datum],1))+1)/(tblAnalyse[Datum]&lt;&gt;""),ROW()-2)),"")))</f>
        <v/>
      </c>
      <c r="D10" s="48" t="str">
        <f>IF(ROW()=2,Start!$G$18,IF(B10="","",MIN($I$5,MAX($I$4,D9 + $I$2*(Start!$E$18-C10) - IF(C10 &gt; Start!$E$18,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IF(ROW()=2,Start!$E$18,IF(B11="","",IFERROR(INDEX(tblAnalyse[Zink],_xlfn.AGGREGATE(15,6,(ROW(tblAnalyse[Datum])-ROW(INDEX(tblAnalyse[Datum],1))+1)/(tblAnalyse[Datum]&lt;&gt;""),ROW()-2)),"")))</f>
        <v/>
      </c>
      <c r="D11" s="48" t="str">
        <f>IF(ROW()=2,Start!$G$18,IF(B11="","",MIN($I$5,MAX($I$4,D10 + $I$2*(Start!$E$18-C11) - IF(C11 &gt; Start!$E$18,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IF(ROW()=2,Start!$E$18,IF(B12="","",IFERROR(INDEX(tblAnalyse[Zink],_xlfn.AGGREGATE(15,6,(ROW(tblAnalyse[Datum])-ROW(INDEX(tblAnalyse[Datum],1))+1)/(tblAnalyse[Datum]&lt;&gt;""),ROW()-2)),"")))</f>
        <v/>
      </c>
      <c r="D12" s="48" t="str">
        <f>IF(ROW()=2,Start!$G$18,IF(B12="","",MIN($I$5,MAX($I$4,D11 + $I$2*(Start!$E$18-C12) - IF(C12 &gt; Start!$E$18,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IF(ROW()=2,Start!$E$18,IF(B13="","",IFERROR(INDEX(tblAnalyse[Zink],_xlfn.AGGREGATE(15,6,(ROW(tblAnalyse[Datum])-ROW(INDEX(tblAnalyse[Datum],1))+1)/(tblAnalyse[Datum]&lt;&gt;""),ROW()-2)),"")))</f>
        <v/>
      </c>
      <c r="D13" s="48" t="str">
        <f>IF(ROW()=2,Start!$G$18,IF(B13="","",MIN($I$5,MAX($I$4,D12 + $I$2*(Start!$E$18-C13) - IF(C13 &gt; Start!$E$18,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IF(ROW()=2,Start!$E$18,IF(B14="","",IFERROR(INDEX(tblAnalyse[Zink],_xlfn.AGGREGATE(15,6,(ROW(tblAnalyse[Datum])-ROW(INDEX(tblAnalyse[Datum],1))+1)/(tblAnalyse[Datum]&lt;&gt;""),ROW()-2)),"")))</f>
        <v/>
      </c>
      <c r="D14" s="48" t="str">
        <f>IF(ROW()=2,Start!$G$18,IF(B14="","",MIN($I$5,MAX($I$4,D13 + $I$2*(Start!$E$18-C14) - IF(C14 &gt; Start!$E$18,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IF(ROW()=2,Start!$E$18,IF(B15="","",IFERROR(INDEX(tblAnalyse[Zink],_xlfn.AGGREGATE(15,6,(ROW(tblAnalyse[Datum])-ROW(INDEX(tblAnalyse[Datum],1))+1)/(tblAnalyse[Datum]&lt;&gt;""),ROW()-2)),"")))</f>
        <v/>
      </c>
      <c r="D15" s="48" t="str">
        <f>IF(ROW()=2,Start!$G$18,IF(B15="","",MIN($I$5,MAX($I$4,D14 + $I$2*(Start!$E$18-C15) - IF(C15 &gt; Start!$E$18,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IF(ROW()=2,Start!$E$18,IF(B16="","",IFERROR(INDEX(tblAnalyse[Zink],_xlfn.AGGREGATE(15,6,(ROW(tblAnalyse[Datum])-ROW(INDEX(tblAnalyse[Datum],1))+1)/(tblAnalyse[Datum]&lt;&gt;""),ROW()-2)),"")))</f>
        <v/>
      </c>
      <c r="D16" s="48" t="str">
        <f>IF(ROW()=2,Start!$G$18,IF(B16="","",MIN($I$5,MAX($I$4,D15 + $I$2*(Start!$E$18-C16) - IF(C16 &gt; Start!$E$18,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IF(ROW()=2,Start!$E$18,IF(B17="","",IFERROR(INDEX(tblAnalyse[Zink],_xlfn.AGGREGATE(15,6,(ROW(tblAnalyse[Datum])-ROW(INDEX(tblAnalyse[Datum],1))+1)/(tblAnalyse[Datum]&lt;&gt;""),ROW()-2)),"")))</f>
        <v/>
      </c>
      <c r="D17" s="48" t="str">
        <f>IF(ROW()=2,Start!$G$18,IF(B17="","",MIN($I$5,MAX($I$4,D16 + $I$2*(Start!$E$18-C17) - IF(C17 &gt; Start!$E$18,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IF(ROW()=2,Start!$E$18,IF(B18="","",IFERROR(INDEX(tblAnalyse[Zink],_xlfn.AGGREGATE(15,6,(ROW(tblAnalyse[Datum])-ROW(INDEX(tblAnalyse[Datum],1))+1)/(tblAnalyse[Datum]&lt;&gt;""),ROW()-2)),"")))</f>
        <v/>
      </c>
      <c r="D18" s="48" t="str">
        <f>IF(ROW()=2,Start!$G$18,IF(B18="","",MIN($I$5,MAX($I$4,D17 + $I$2*(Start!$E$18-C18) - IF(C18 &gt; Start!$E$18,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IF(ROW()=2,Start!$E$18,IF(B19="","",IFERROR(INDEX(tblAnalyse[Zink],_xlfn.AGGREGATE(15,6,(ROW(tblAnalyse[Datum])-ROW(INDEX(tblAnalyse[Datum],1))+1)/(tblAnalyse[Datum]&lt;&gt;""),ROW()-2)),"")))</f>
        <v/>
      </c>
      <c r="D19" s="48" t="str">
        <f>IF(ROW()=2,Start!$G$18,IF(B19="","",MIN($I$5,MAX($I$4,D18 + $I$2*(Start!$E$18-C19) - IF(C19 &gt; Start!$E$18,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IF(ROW()=2,Start!$E$18,IF(B20="","",IFERROR(INDEX(tblAnalyse[Zink],_xlfn.AGGREGATE(15,6,(ROW(tblAnalyse[Datum])-ROW(INDEX(tblAnalyse[Datum],1))+1)/(tblAnalyse[Datum]&lt;&gt;""),ROW()-2)),"")))</f>
        <v/>
      </c>
      <c r="D20" s="48" t="str">
        <f>IF(ROW()=2,Start!$G$18,IF(B20="","",MIN($I$5,MAX($I$4,D19 + $I$2*(Start!$E$18-C20) - IF(C20 &gt; Start!$E$18,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IF(ROW()=2,Start!$E$18,IF(B21="","",IFERROR(INDEX(tblAnalyse[Zink],_xlfn.AGGREGATE(15,6,(ROW(tblAnalyse[Datum])-ROW(INDEX(tblAnalyse[Datum],1))+1)/(tblAnalyse[Datum]&lt;&gt;""),ROW()-2)),"")))</f>
        <v/>
      </c>
      <c r="D21" s="48" t="str">
        <f>IF(ROW()=2,Start!$G$18,IF(B21="","",MIN($I$5,MAX($I$4,D20 + $I$2*(Start!$E$18-C21) - IF(C21 &gt; Start!$E$18,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IF(ROW()=2,Start!$E$18,IF(B22="","",IFERROR(INDEX(tblAnalyse[Zink],_xlfn.AGGREGATE(15,6,(ROW(tblAnalyse[Datum])-ROW(INDEX(tblAnalyse[Datum],1))+1)/(tblAnalyse[Datum]&lt;&gt;""),ROW()-2)),"")))</f>
        <v/>
      </c>
      <c r="D22" s="48" t="str">
        <f>IF(ROW()=2,Start!$G$18,IF(B22="","",MIN($I$5,MAX($I$4,D21 + $I$2*(Start!$E$18-C22) - IF(C22 &gt; Start!$E$18,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IF(ROW()=2,Start!$E$18,IF(B23="","",IFERROR(INDEX(tblAnalyse[Zink],_xlfn.AGGREGATE(15,6,(ROW(tblAnalyse[Datum])-ROW(INDEX(tblAnalyse[Datum],1))+1)/(tblAnalyse[Datum]&lt;&gt;""),ROW()-2)),"")))</f>
        <v/>
      </c>
      <c r="D23" s="48" t="str">
        <f>IF(ROW()=2,Start!$G$18,IF(B23="","",MIN($I$5,MAX($I$4,D22 + $I$2*(Start!$E$18-C23) - IF(C23 &gt; Start!$E$18,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IF(ROW()=2,Start!$E$18,IF(B24="","",IFERROR(INDEX(tblAnalyse[Zink],_xlfn.AGGREGATE(15,6,(ROW(tblAnalyse[Datum])-ROW(INDEX(tblAnalyse[Datum],1))+1)/(tblAnalyse[Datum]&lt;&gt;""),ROW()-2)),"")))</f>
        <v/>
      </c>
      <c r="D24" s="48" t="str">
        <f>IF(ROW()=2,Start!$G$18,IF(B24="","",MIN($I$5,MAX($I$4,D23 + $I$2*(Start!$E$18-C24) - IF(C24 &gt; Start!$E$18,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IF(ROW()=2,Start!$E$18,IF(B25="","",IFERROR(INDEX(tblAnalyse[Zink],_xlfn.AGGREGATE(15,6,(ROW(tblAnalyse[Datum])-ROW(INDEX(tblAnalyse[Datum],1))+1)/(tblAnalyse[Datum]&lt;&gt;""),ROW()-2)),"")))</f>
        <v/>
      </c>
      <c r="D25" s="48" t="str">
        <f>IF(ROW()=2,Start!$G$18,IF(B25="","",MIN($I$5,MAX($I$4,D24 + $I$2*(Start!$E$18-C25) - IF(C25 &gt; Start!$E$18,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IF(ROW()=2,Start!$E$18,IF(B26="","",IFERROR(INDEX(tblAnalyse[Zink],_xlfn.AGGREGATE(15,6,(ROW(tblAnalyse[Datum])-ROW(INDEX(tblAnalyse[Datum],1))+1)/(tblAnalyse[Datum]&lt;&gt;""),ROW()-2)),"")))</f>
        <v/>
      </c>
      <c r="D26" s="48" t="str">
        <f>IF(ROW()=2,Start!$G$18,IF(B26="","",MIN($I$5,MAX($I$4,D25 + $I$2*(Start!$E$18-C26) - IF(C26 &gt; Start!$E$18,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IF(ROW()=2,Start!$E$18,IF(B27="","",IFERROR(INDEX(tblAnalyse[Zink],_xlfn.AGGREGATE(15,6,(ROW(tblAnalyse[Datum])-ROW(INDEX(tblAnalyse[Datum],1))+1)/(tblAnalyse[Datum]&lt;&gt;""),ROW()-2)),"")))</f>
        <v/>
      </c>
      <c r="D27" s="48" t="str">
        <f>IF(ROW()=2,Start!$G$18,IF(B27="","",MIN($I$5,MAX($I$4,D26 + $I$2*(Start!$E$18-C27) - IF(C27 &gt; Start!$E$18,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IF(ROW()=2,Start!$E$18,IF(B28="","",IFERROR(INDEX(tblAnalyse[Zink],_xlfn.AGGREGATE(15,6,(ROW(tblAnalyse[Datum])-ROW(INDEX(tblAnalyse[Datum],1))+1)/(tblAnalyse[Datum]&lt;&gt;""),ROW()-2)),"")))</f>
        <v/>
      </c>
      <c r="D28" s="48" t="str">
        <f>IF(ROW()=2,Start!$G$18,IF(B28="","",MIN($I$5,MAX($I$4,D27 + $I$2*(Start!$E$18-C28) - IF(C28 &gt; Start!$E$18,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IF(ROW()=2,Start!$E$18,IF(B29="","",IFERROR(INDEX(tblAnalyse[Zink],_xlfn.AGGREGATE(15,6,(ROW(tblAnalyse[Datum])-ROW(INDEX(tblAnalyse[Datum],1))+1)/(tblAnalyse[Datum]&lt;&gt;""),ROW()-2)),"")))</f>
        <v/>
      </c>
      <c r="D29" s="48" t="str">
        <f>IF(ROW()=2,Start!$G$18,IF(B29="","",MIN($I$5,MAX($I$4,D28 + $I$2*(Start!$E$18-C29) - IF(C29 &gt; Start!$E$18,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IF(ROW()=2,Start!$E$18,IF(B30="","",IFERROR(INDEX(tblAnalyse[Zink],_xlfn.AGGREGATE(15,6,(ROW(tblAnalyse[Datum])-ROW(INDEX(tblAnalyse[Datum],1))+1)/(tblAnalyse[Datum]&lt;&gt;""),ROW()-2)),"")))</f>
        <v/>
      </c>
      <c r="D30" s="48" t="str">
        <f>IF(ROW()=2,Start!$G$18,IF(B30="","",MIN($I$5,MAX($I$4,D29 + $I$2*(Start!$E$18-C30) - IF(C30 &gt; Start!$E$18,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IF(ROW()=2,Start!$E$18,IF(B31="","",IFERROR(INDEX(tblAnalyse[Zink],_xlfn.AGGREGATE(15,6,(ROW(tblAnalyse[Datum])-ROW(INDEX(tblAnalyse[Datum],1))+1)/(tblAnalyse[Datum]&lt;&gt;""),ROW()-2)),"")))</f>
        <v/>
      </c>
      <c r="D31" s="48" t="str">
        <f>IF(ROW()=2,Start!$G$18,IF(B31="","",MIN($I$5,MAX($I$4,D30 + $I$2*(Start!$E$18-C31) - IF(C31 &gt; Start!$E$18,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IF(ROW()=2,Start!$E$18,IF(B32="","",IFERROR(INDEX(tblAnalyse[Zink],_xlfn.AGGREGATE(15,6,(ROW(tblAnalyse[Datum])-ROW(INDEX(tblAnalyse[Datum],1))+1)/(tblAnalyse[Datum]&lt;&gt;""),ROW()-2)),"")))</f>
        <v/>
      </c>
      <c r="D32" s="48" t="str">
        <f>IF(ROW()=2,Start!$G$18,IF(B32="","",MIN($I$5,MAX($I$4,D31 + $I$2*(Start!$E$18-C32) - IF(C32 &gt; Start!$E$18,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IF(ROW()=2,Start!$E$18,IF(B33="","",IFERROR(INDEX(tblAnalyse[Zink],_xlfn.AGGREGATE(15,6,(ROW(tblAnalyse[Datum])-ROW(INDEX(tblAnalyse[Datum],1))+1)/(tblAnalyse[Datum]&lt;&gt;""),ROW()-2)),"")))</f>
        <v/>
      </c>
      <c r="D33" s="48" t="str">
        <f>IF(ROW()=2,Start!$G$18,IF(B33="","",MIN($I$5,MAX($I$4,D32 + $I$2*(Start!$E$18-C33) - IF(C33 &gt; Start!$E$18,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IF(ROW()=2,Start!$E$18,IF(B34="","",IFERROR(INDEX(tblAnalyse[Zink],_xlfn.AGGREGATE(15,6,(ROW(tblAnalyse[Datum])-ROW(INDEX(tblAnalyse[Datum],1))+1)/(tblAnalyse[Datum]&lt;&gt;""),ROW()-2)),"")))</f>
        <v/>
      </c>
      <c r="D34" s="48" t="str">
        <f>IF(ROW()=2,Start!$G$18,IF(B34="","",MIN($I$5,MAX($I$4,D33 + $I$2*(Start!$E$18-C34) - IF(C34 &gt; Start!$E$18,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IF(ROW()=2,Start!$E$18,IF(B35="","",IFERROR(INDEX(tblAnalyse[Zink],_xlfn.AGGREGATE(15,6,(ROW(tblAnalyse[Datum])-ROW(INDEX(tblAnalyse[Datum],1))+1)/(tblAnalyse[Datum]&lt;&gt;""),ROW()-2)),"")))</f>
        <v/>
      </c>
      <c r="D35" s="48" t="str">
        <f>IF(ROW()=2,Start!$G$18,IF(B35="","",MIN($I$5,MAX($I$4,D34 + $I$2*(Start!$E$18-C35) - IF(C35 &gt; Start!$E$18,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IF(ROW()=2,Start!$E$18,IF(B36="","",IFERROR(INDEX(tblAnalyse[Zink],_xlfn.AGGREGATE(15,6,(ROW(tblAnalyse[Datum])-ROW(INDEX(tblAnalyse[Datum],1))+1)/(tblAnalyse[Datum]&lt;&gt;""),ROW()-2)),"")))</f>
        <v/>
      </c>
      <c r="D36" s="48" t="str">
        <f>IF(ROW()=2,Start!$G$18,IF(B36="","",MIN($I$5,MAX($I$4,D35 + $I$2*(Start!$E$18-C36) - IF(C36 &gt; Start!$E$18,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IF(ROW()=2,Start!$E$18,IF(B37="","",IFERROR(INDEX(tblAnalyse[Zink],_xlfn.AGGREGATE(15,6,(ROW(tblAnalyse[Datum])-ROW(INDEX(tblAnalyse[Datum],1))+1)/(tblAnalyse[Datum]&lt;&gt;""),ROW()-2)),"")))</f>
        <v/>
      </c>
      <c r="D37" s="48" t="str">
        <f>IF(ROW()=2,Start!$G$18,IF(B37="","",MIN($I$5,MAX($I$4,D36 + $I$2*(Start!$E$18-C37) - IF(C37 &gt; Start!$E$18,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IF(ROW()=2,Start!$E$18,IF(B38="","",IFERROR(INDEX(tblAnalyse[Zink],_xlfn.AGGREGATE(15,6,(ROW(tblAnalyse[Datum])-ROW(INDEX(tblAnalyse[Datum],1))+1)/(tblAnalyse[Datum]&lt;&gt;""),ROW()-2)),"")))</f>
        <v/>
      </c>
      <c r="D38" s="48" t="str">
        <f>IF(ROW()=2,Start!$G$18,IF(B38="","",MIN($I$5,MAX($I$4,D37 + $I$2*(Start!$E$18-C38) - IF(C38 &gt; Start!$E$18,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IF(ROW()=2,Start!$E$18,IF(B39="","",IFERROR(INDEX(tblAnalyse[Zink],_xlfn.AGGREGATE(15,6,(ROW(tblAnalyse[Datum])-ROW(INDEX(tblAnalyse[Datum],1))+1)/(tblAnalyse[Datum]&lt;&gt;""),ROW()-2)),"")))</f>
        <v/>
      </c>
      <c r="D39" s="48" t="str">
        <f>IF(ROW()=2,Start!$G$18,IF(B39="","",MIN($I$5,MAX($I$4,D38 + $I$2*(Start!$E$18-C39) - IF(C39 &gt; Start!$E$18,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IF(ROW()=2,Start!$E$18,IF(B40="","",IFERROR(INDEX(tblAnalyse[Zink],_xlfn.AGGREGATE(15,6,(ROW(tblAnalyse[Datum])-ROW(INDEX(tblAnalyse[Datum],1))+1)/(tblAnalyse[Datum]&lt;&gt;""),ROW()-2)),"")))</f>
        <v/>
      </c>
      <c r="D40" s="48" t="str">
        <f>IF(ROW()=2,Start!$G$18,IF(B40="","",MIN($I$5,MAX($I$4,D39 + $I$2*(Start!$E$18-C40) - IF(C40 &gt; Start!$E$18,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IF(ROW()=2,Start!$E$18,IF(B41="","",IFERROR(INDEX(tblAnalyse[Zink],_xlfn.AGGREGATE(15,6,(ROW(tblAnalyse[Datum])-ROW(INDEX(tblAnalyse[Datum],1))+1)/(tblAnalyse[Datum]&lt;&gt;""),ROW()-2)),"")))</f>
        <v/>
      </c>
      <c r="D41" s="48" t="str">
        <f>IF(ROW()=2,Start!$G$18,IF(B41="","",MIN($I$5,MAX($I$4,D40 + $I$2*(Start!$E$18-C41) - IF(C41 &gt; Start!$E$18,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IF(ROW()=2,Start!$E$18,IF(B42="","",IFERROR(INDEX(tblAnalyse[Zink],_xlfn.AGGREGATE(15,6,(ROW(tblAnalyse[Datum])-ROW(INDEX(tblAnalyse[Datum],1))+1)/(tblAnalyse[Datum]&lt;&gt;""),ROW()-2)),"")))</f>
        <v/>
      </c>
      <c r="D42" s="48" t="str">
        <f>IF(ROW()=2,Start!$G$18,IF(B42="","",MIN($I$5,MAX($I$4,D41 + $I$2*(Start!$E$18-C42) - IF(C42 &gt; Start!$E$18,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IF(ROW()=2,Start!$E$18,IF(B43="","",IFERROR(INDEX(tblAnalyse[Zink],_xlfn.AGGREGATE(15,6,(ROW(tblAnalyse[Datum])-ROW(INDEX(tblAnalyse[Datum],1))+1)/(tblAnalyse[Datum]&lt;&gt;""),ROW()-2)),"")))</f>
        <v/>
      </c>
      <c r="D43" s="48" t="str">
        <f>IF(ROW()=2,Start!$G$18,IF(B43="","",MIN($I$5,MAX($I$4,D42 + $I$2*(Start!$E$18-C43) - IF(C43 &gt; Start!$E$18,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IF(ROW()=2,Start!$E$18,IF(B44="","",IFERROR(INDEX(tblAnalyse[Zink],_xlfn.AGGREGATE(15,6,(ROW(tblAnalyse[Datum])-ROW(INDEX(tblAnalyse[Datum],1))+1)/(tblAnalyse[Datum]&lt;&gt;""),ROW()-2)),"")))</f>
        <v/>
      </c>
      <c r="D44" s="48" t="str">
        <f>IF(ROW()=2,Start!$G$18,IF(B44="","",MIN($I$5,MAX($I$4,D43 + $I$2*(Start!$E$18-C44) - IF(C44 &gt; Start!$E$18,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IF(ROW()=2,Start!$E$18,IF(B45="","",IFERROR(INDEX(tblAnalyse[Zink],_xlfn.AGGREGATE(15,6,(ROW(tblAnalyse[Datum])-ROW(INDEX(tblAnalyse[Datum],1))+1)/(tblAnalyse[Datum]&lt;&gt;""),ROW()-2)),"")))</f>
        <v/>
      </c>
      <c r="D45" s="48" t="str">
        <f>IF(ROW()=2,Start!$G$18,IF(B45="","",MIN($I$5,MAX($I$4,D44 + $I$2*(Start!$E$18-C45) - IF(C45 &gt; Start!$E$18,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IF(ROW()=2,Start!$E$18,IF(B46="","",IFERROR(INDEX(tblAnalyse[Zink],_xlfn.AGGREGATE(15,6,(ROW(tblAnalyse[Datum])-ROW(INDEX(tblAnalyse[Datum],1))+1)/(tblAnalyse[Datum]&lt;&gt;""),ROW()-2)),"")))</f>
        <v/>
      </c>
      <c r="D46" s="48" t="str">
        <f>IF(ROW()=2,Start!$G$18,IF(B46="","",MIN($I$5,MAX($I$4,D45 + $I$2*(Start!$E$18-C46) - IF(C46 &gt; Start!$E$18,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IF(ROW()=2,Start!$E$18,IF(B47="","",IFERROR(INDEX(tblAnalyse[Zink],_xlfn.AGGREGATE(15,6,(ROW(tblAnalyse[Datum])-ROW(INDEX(tblAnalyse[Datum],1))+1)/(tblAnalyse[Datum]&lt;&gt;""),ROW()-2)),"")))</f>
        <v/>
      </c>
      <c r="D47" s="48" t="str">
        <f>IF(ROW()=2,Start!$G$18,IF(B47="","",MIN($I$5,MAX($I$4,D46 + $I$2*(Start!$E$18-C47) - IF(C47 &gt; Start!$E$18,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IF(ROW()=2,Start!$E$18,IF(B48="","",IFERROR(INDEX(tblAnalyse[Zink],_xlfn.AGGREGATE(15,6,(ROW(tblAnalyse[Datum])-ROW(INDEX(tblAnalyse[Datum],1))+1)/(tblAnalyse[Datum]&lt;&gt;""),ROW()-2)),"")))</f>
        <v/>
      </c>
      <c r="D48" s="48" t="str">
        <f>IF(ROW()=2,Start!$G$18,IF(B48="","",MIN($I$5,MAX($I$4,D47 + $I$2*(Start!$E$18-C48) - IF(C48 &gt; Start!$E$18,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IF(ROW()=2,Start!$E$18,IF(B49="","",IFERROR(INDEX(tblAnalyse[Zink],_xlfn.AGGREGATE(15,6,(ROW(tblAnalyse[Datum])-ROW(INDEX(tblAnalyse[Datum],1))+1)/(tblAnalyse[Datum]&lt;&gt;""),ROW()-2)),"")))</f>
        <v/>
      </c>
      <c r="D49" s="48" t="str">
        <f>IF(ROW()=2,Start!$G$18,IF(B49="","",MIN($I$5,MAX($I$4,D48 + $I$2*(Start!$E$18-C49) - IF(C49 &gt; Start!$E$18,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IF(ROW()=2,Start!$E$18,IF(B50="","",IFERROR(INDEX(tblAnalyse[Zink],_xlfn.AGGREGATE(15,6,(ROW(tblAnalyse[Datum])-ROW(INDEX(tblAnalyse[Datum],1))+1)/(tblAnalyse[Datum]&lt;&gt;""),ROW()-2)),"")))</f>
        <v/>
      </c>
      <c r="D50" s="48" t="str">
        <f>IF(ROW()=2,Start!$G$18,IF(B50="","",MIN($I$5,MAX($I$4,D49 + $I$2*(Start!$E$18-C50) - IF(C50 &gt; Start!$E$18,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IF(ROW()=2,Start!$E$18,IF(B51="","",IFERROR(INDEX(tblAnalyse[Zink],_xlfn.AGGREGATE(15,6,(ROW(tblAnalyse[Datum])-ROW(INDEX(tblAnalyse[Datum],1))+1)/(tblAnalyse[Datum]&lt;&gt;""),ROW()-2)),"")))</f>
        <v/>
      </c>
      <c r="D51" s="48" t="str">
        <f>IF(ROW()=2,Start!$G$18,IF(B51="","",MIN($I$5,MAX($I$4,D50 + $I$2*(Start!$E$18-C51) - IF(C51 &gt; Start!$E$18,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IF(ROW()=2,Start!$E$18,IF(B52="","",IFERROR(INDEX(tblAnalyse[Zink],_xlfn.AGGREGATE(15,6,(ROW(tblAnalyse[Datum])-ROW(INDEX(tblAnalyse[Datum],1))+1)/(tblAnalyse[Datum]&lt;&gt;""),ROW()-2)),"")))</f>
        <v/>
      </c>
      <c r="D52" s="48" t="str">
        <f>IF(ROW()=2,Start!$G$18,IF(B52="","",MIN($I$5,MAX($I$4,D51 + $I$2*(Start!$E$18-C52) - IF(C52 &gt; Start!$E$18,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IF(ROW()=2,Start!$E$18,IF(B53="","",IFERROR(INDEX(tblAnalyse[Zink],_xlfn.AGGREGATE(15,6,(ROW(tblAnalyse[Datum])-ROW(INDEX(tblAnalyse[Datum],1))+1)/(tblAnalyse[Datum]&lt;&gt;""),ROW()-2)),"")))</f>
        <v/>
      </c>
      <c r="D53" s="48" t="str">
        <f>IF(ROW()=2,Start!$G$18,IF(B53="","",MIN($I$5,MAX($I$4,D52 + $I$2*(Start!$E$18-C53) - IF(C53 &gt; Start!$E$18,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IF(ROW()=2,Start!$E$18,IF(B54="","",IFERROR(INDEX(tblAnalyse[Zink],_xlfn.AGGREGATE(15,6,(ROW(tblAnalyse[Datum])-ROW(INDEX(tblAnalyse[Datum],1))+1)/(tblAnalyse[Datum]&lt;&gt;""),ROW()-2)),"")))</f>
        <v/>
      </c>
      <c r="D54" s="48" t="str">
        <f>IF(ROW()=2,Start!$G$18,IF(B54="","",MIN($I$5,MAX($I$4,D53 + $I$2*(Start!$E$18-C54) - IF(C54 &gt; Start!$E$18,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IF(ROW()=2,Start!$E$18,IF(B55="","",IFERROR(INDEX(tblAnalyse[Zink],_xlfn.AGGREGATE(15,6,(ROW(tblAnalyse[Datum])-ROW(INDEX(tblAnalyse[Datum],1))+1)/(tblAnalyse[Datum]&lt;&gt;""),ROW()-2)),"")))</f>
        <v/>
      </c>
      <c r="D55" s="48" t="str">
        <f>IF(ROW()=2,Start!$G$18,IF(B55="","",MIN($I$5,MAX($I$4,D54 + $I$2*(Start!$E$18-C55) - IF(C55 &gt; Start!$E$18,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IF(ROW()=2,Start!$E$18,IF(B56="","",IFERROR(INDEX(tblAnalyse[Zink],_xlfn.AGGREGATE(15,6,(ROW(tblAnalyse[Datum])-ROW(INDEX(tblAnalyse[Datum],1))+1)/(tblAnalyse[Datum]&lt;&gt;""),ROW()-2)),"")))</f>
        <v/>
      </c>
      <c r="D56" s="48" t="str">
        <f>IF(ROW()=2,Start!$G$18,IF(B56="","",MIN($I$5,MAX($I$4,D55 + $I$2*(Start!$E$18-C56) - IF(C56 &gt; Start!$E$18,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IF(ROW()=2,Start!$E$18,IF(B57="","",IFERROR(INDEX(tblAnalyse[Zink],_xlfn.AGGREGATE(15,6,(ROW(tblAnalyse[Datum])-ROW(INDEX(tblAnalyse[Datum],1))+1)/(tblAnalyse[Datum]&lt;&gt;""),ROW()-2)),"")))</f>
        <v/>
      </c>
      <c r="D57" s="48" t="str">
        <f>IF(ROW()=2,Start!$G$18,IF(B57="","",MIN($I$5,MAX($I$4,D56 + $I$2*(Start!$E$18-C57) - IF(C57 &gt; Start!$E$18,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IF(ROW()=2,Start!$E$18,IF(B58="","",IFERROR(INDEX(tblAnalyse[Zink],_xlfn.AGGREGATE(15,6,(ROW(tblAnalyse[Datum])-ROW(INDEX(tblAnalyse[Datum],1))+1)/(tblAnalyse[Datum]&lt;&gt;""),ROW()-2)),"")))</f>
        <v/>
      </c>
      <c r="D58" s="48" t="str">
        <f>IF(ROW()=2,Start!$G$18,IF(B58="","",MIN($I$5,MAX($I$4,D57 + $I$2*(Start!$E$18-C58) - IF(C58 &gt; Start!$E$18,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IF(ROW()=2,Start!$E$18,IF(B59="","",IFERROR(INDEX(tblAnalyse[Zink],_xlfn.AGGREGATE(15,6,(ROW(tblAnalyse[Datum])-ROW(INDEX(tblAnalyse[Datum],1))+1)/(tblAnalyse[Datum]&lt;&gt;""),ROW()-2)),"")))</f>
        <v/>
      </c>
      <c r="D59" s="48" t="str">
        <f>IF(ROW()=2,Start!$G$18,IF(B59="","",MIN($I$5,MAX($I$4,D58 + $I$2*(Start!$E$18-C59) - IF(C59 &gt; Start!$E$18,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IF(ROW()=2,Start!$E$18,IF(B60="","",IFERROR(INDEX(tblAnalyse[Zink],_xlfn.AGGREGATE(15,6,(ROW(tblAnalyse[Datum])-ROW(INDEX(tblAnalyse[Datum],1))+1)/(tblAnalyse[Datum]&lt;&gt;""),ROW()-2)),"")))</f>
        <v/>
      </c>
      <c r="D60" s="48" t="str">
        <f>IF(ROW()=2,Start!$G$18,IF(B60="","",MIN($I$5,MAX($I$4,D59 + $I$2*(Start!$E$18-C60) - IF(C60 &gt; Start!$E$18,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IF(ROW()=2,Start!$E$18,IF(B61="","",IFERROR(INDEX(tblAnalyse[Zink],_xlfn.AGGREGATE(15,6,(ROW(tblAnalyse[Datum])-ROW(INDEX(tblAnalyse[Datum],1))+1)/(tblAnalyse[Datum]&lt;&gt;""),ROW()-2)),"")))</f>
        <v/>
      </c>
      <c r="D61" s="48" t="str">
        <f>IF(ROW()=2,Start!$G$18,IF(B61="","",MIN($I$5,MAX($I$4,D60 + $I$2*(Start!$E$18-C61) - IF(C61 &gt; Start!$E$18,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IF(ROW()=2,Start!$E$18,IF(B62="","",IFERROR(INDEX(tblAnalyse[Zink],_xlfn.AGGREGATE(15,6,(ROW(tblAnalyse[Datum])-ROW(INDEX(tblAnalyse[Datum],1))+1)/(tblAnalyse[Datum]&lt;&gt;""),ROW()-2)),"")))</f>
        <v/>
      </c>
      <c r="D62" s="48" t="str">
        <f>IF(ROW()=2,Start!$G$18,IF(B62="","",MIN($I$5,MAX($I$4,D61 + $I$2*(Start!$E$18-C62) - IF(C62 &gt; Start!$E$18,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IF(ROW()=2,Start!$E$18,IF(B63="","",IFERROR(INDEX(tblAnalyse[Zink],_xlfn.AGGREGATE(15,6,(ROW(tblAnalyse[Datum])-ROW(INDEX(tblAnalyse[Datum],1))+1)/(tblAnalyse[Datum]&lt;&gt;""),ROW()-2)),"")))</f>
        <v/>
      </c>
      <c r="D63" s="48" t="str">
        <f>IF(ROW()=2,Start!$G$18,IF(B63="","",MIN($I$5,MAX($I$4,D62 + $I$2*(Start!$E$18-C63) - IF(C63 &gt; Start!$E$18,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IF(ROW()=2,Start!$E$18,IF(B64="","",IFERROR(INDEX(tblAnalyse[Zink],_xlfn.AGGREGATE(15,6,(ROW(tblAnalyse[Datum])-ROW(INDEX(tblAnalyse[Datum],1))+1)/(tblAnalyse[Datum]&lt;&gt;""),ROW()-2)),"")))</f>
        <v/>
      </c>
      <c r="D64" s="48" t="str">
        <f>IF(ROW()=2,Start!$G$18,IF(B64="","",MIN($I$5,MAX($I$4,D63 + $I$2*(Start!$E$18-C64) - IF(C64 &gt; Start!$E$18,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IF(ROW()=2,Start!$E$18,IF(B65="","",IFERROR(INDEX(tblAnalyse[Zink],_xlfn.AGGREGATE(15,6,(ROW(tblAnalyse[Datum])-ROW(INDEX(tblAnalyse[Datum],1))+1)/(tblAnalyse[Datum]&lt;&gt;""),ROW()-2)),"")))</f>
        <v/>
      </c>
      <c r="D65" s="48" t="str">
        <f>IF(ROW()=2,Start!$G$18,IF(B65="","",MIN($I$5,MAX($I$4,D64 + $I$2*(Start!$E$18-C65) - IF(C65 &gt; Start!$E$18,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IF(ROW()=2,Start!$E$18,IF(B66="","",IFERROR(INDEX(tblAnalyse[Zink],_xlfn.AGGREGATE(15,6,(ROW(tblAnalyse[Datum])-ROW(INDEX(tblAnalyse[Datum],1))+1)/(tblAnalyse[Datum]&lt;&gt;""),ROW()-2)),"")))</f>
        <v/>
      </c>
      <c r="D66" s="48" t="str">
        <f>IF(ROW()=2,Start!$G$18,IF(B66="","",MIN($I$5,MAX($I$4,D65 + $I$2*(Start!$E$18-C66) - IF(C66 &gt; Start!$E$18,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IF(ROW()=2,Start!$E$18,IF(B67="","",IFERROR(INDEX(tblAnalyse[Zink],_xlfn.AGGREGATE(15,6,(ROW(tblAnalyse[Datum])-ROW(INDEX(tblAnalyse[Datum],1))+1)/(tblAnalyse[Datum]&lt;&gt;""),ROW()-2)),"")))</f>
        <v/>
      </c>
      <c r="D67" s="48" t="str">
        <f>IF(ROW()=2,Start!$G$18,IF(B67="","",MIN($I$5,MAX($I$4,D66 + $I$2*(Start!$E$18-C67) - IF(C67 &gt; Start!$E$18,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IF(ROW()=2,Start!$E$18,IF(B68="","",IFERROR(INDEX(tblAnalyse[Zink],_xlfn.AGGREGATE(15,6,(ROW(tblAnalyse[Datum])-ROW(INDEX(tblAnalyse[Datum],1))+1)/(tblAnalyse[Datum]&lt;&gt;""),ROW()-2)),"")))</f>
        <v/>
      </c>
      <c r="D68" s="48" t="str">
        <f>IF(ROW()=2,Start!$G$18,IF(B68="","",MIN($I$5,MAX($I$4,D67 + $I$2*(Start!$E$18-C68) - IF(C68 &gt; Start!$E$18,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IF(ROW()=2,Start!$E$18,IF(B69="","",IFERROR(INDEX(tblAnalyse[Zink],_xlfn.AGGREGATE(15,6,(ROW(tblAnalyse[Datum])-ROW(INDEX(tblAnalyse[Datum],1))+1)/(tblAnalyse[Datum]&lt;&gt;""),ROW()-2)),"")))</f>
        <v/>
      </c>
      <c r="D69" s="48" t="str">
        <f>IF(ROW()=2,Start!$G$18,IF(B69="","",MIN($I$5,MAX($I$4,D68 + $I$2*(Start!$E$18-C69) - IF(C69 &gt; Start!$E$18,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IF(ROW()=2,Start!$E$18,IF(B70="","",IFERROR(INDEX(tblAnalyse[Zink],_xlfn.AGGREGATE(15,6,(ROW(tblAnalyse[Datum])-ROW(INDEX(tblAnalyse[Datum],1))+1)/(tblAnalyse[Datum]&lt;&gt;""),ROW()-2)),"")))</f>
        <v/>
      </c>
      <c r="D70" s="48" t="str">
        <f>IF(ROW()=2,Start!$G$18,IF(B70="","",MIN($I$5,MAX($I$4,D69 + $I$2*(Start!$E$18-C70) - IF(C70 &gt; Start!$E$18,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IF(ROW()=2,Start!$E$18,IF(B71="","",IFERROR(INDEX(tblAnalyse[Zink],_xlfn.AGGREGATE(15,6,(ROW(tblAnalyse[Datum])-ROW(INDEX(tblAnalyse[Datum],1))+1)/(tblAnalyse[Datum]&lt;&gt;""),ROW()-2)),"")))</f>
        <v/>
      </c>
      <c r="D71" s="48" t="str">
        <f>IF(ROW()=2,Start!$G$18,IF(B71="","",MIN($I$5,MAX($I$4,D70 + $I$2*(Start!$E$18-C71) - IF(C71 &gt; Start!$E$18,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IF(ROW()=2,Start!$E$18,IF(B72="","",IFERROR(INDEX(tblAnalyse[Zink],_xlfn.AGGREGATE(15,6,(ROW(tblAnalyse[Datum])-ROW(INDEX(tblAnalyse[Datum],1))+1)/(tblAnalyse[Datum]&lt;&gt;""),ROW()-2)),"")))</f>
        <v/>
      </c>
      <c r="D72" s="48" t="str">
        <f>IF(ROW()=2,Start!$G$18,IF(B72="","",MIN($I$5,MAX($I$4,D71 + $I$2*(Start!$E$18-C72) - IF(C72 &gt; Start!$E$18,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IF(ROW()=2,Start!$E$18,IF(B73="","",IFERROR(INDEX(tblAnalyse[Zink],_xlfn.AGGREGATE(15,6,(ROW(tblAnalyse[Datum])-ROW(INDEX(tblAnalyse[Datum],1))+1)/(tblAnalyse[Datum]&lt;&gt;""),ROW()-2)),"")))</f>
        <v/>
      </c>
      <c r="D73" s="48" t="str">
        <f>IF(ROW()=2,Start!$G$18,IF(B73="","",MIN($I$5,MAX($I$4,D72 + $I$2*(Start!$E$18-C73) - IF(C73 &gt; Start!$E$18,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IF(ROW()=2,Start!$E$18,IF(B74="","",IFERROR(INDEX(tblAnalyse[Zink],_xlfn.AGGREGATE(15,6,(ROW(tblAnalyse[Datum])-ROW(INDEX(tblAnalyse[Datum],1))+1)/(tblAnalyse[Datum]&lt;&gt;""),ROW()-2)),"")))</f>
        <v/>
      </c>
      <c r="D74" s="48" t="str">
        <f>IF(ROW()=2,Start!$G$18,IF(B74="","",MIN($I$5,MAX($I$4,D73 + $I$2*(Start!$E$18-C74) - IF(C74 &gt; Start!$E$18,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IF(ROW()=2,Start!$E$18,IF(B75="","",IFERROR(INDEX(tblAnalyse[Zink],_xlfn.AGGREGATE(15,6,(ROW(tblAnalyse[Datum])-ROW(INDEX(tblAnalyse[Datum],1))+1)/(tblAnalyse[Datum]&lt;&gt;""),ROW()-2)),"")))</f>
        <v/>
      </c>
      <c r="D75" s="48" t="str">
        <f>IF(ROW()=2,Start!$G$18,IF(B75="","",MIN($I$5,MAX($I$4,D74 + $I$2*(Start!$E$18-C75) - IF(C75 &gt; Start!$E$18,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IF(ROW()=2,Start!$E$18,IF(B76="","",IFERROR(INDEX(tblAnalyse[Zink],_xlfn.AGGREGATE(15,6,(ROW(tblAnalyse[Datum])-ROW(INDEX(tblAnalyse[Datum],1))+1)/(tblAnalyse[Datum]&lt;&gt;""),ROW()-2)),"")))</f>
        <v/>
      </c>
      <c r="D76" s="48" t="str">
        <f>IF(ROW()=2,Start!$G$18,IF(B76="","",MIN($I$5,MAX($I$4,D75 + $I$2*(Start!$E$18-C76) - IF(C76 &gt; Start!$E$18,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IF(ROW()=2,Start!$E$18,IF(B77="","",IFERROR(INDEX(tblAnalyse[Zink],_xlfn.AGGREGATE(15,6,(ROW(tblAnalyse[Datum])-ROW(INDEX(tblAnalyse[Datum],1))+1)/(tblAnalyse[Datum]&lt;&gt;""),ROW()-2)),"")))</f>
        <v/>
      </c>
      <c r="D77" s="48" t="str">
        <f>IF(ROW()=2,Start!$G$18,IF(B77="","",MIN($I$5,MAX($I$4,D76 + $I$2*(Start!$E$18-C77) - IF(C77 &gt; Start!$E$18,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IF(ROW()=2,Start!$E$18,IF(B78="","",IFERROR(INDEX(tblAnalyse[Zink],_xlfn.AGGREGATE(15,6,(ROW(tblAnalyse[Datum])-ROW(INDEX(tblAnalyse[Datum],1))+1)/(tblAnalyse[Datum]&lt;&gt;""),ROW()-2)),"")))</f>
        <v/>
      </c>
      <c r="D78" s="48" t="str">
        <f>IF(ROW()=2,Start!$G$18,IF(B78="","",MIN($I$5,MAX($I$4,D77 + $I$2*(Start!$E$18-C78) - IF(C78 &gt; Start!$E$18,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IF(ROW()=2,Start!$E$18,IF(B79="","",IFERROR(INDEX(tblAnalyse[Zink],_xlfn.AGGREGATE(15,6,(ROW(tblAnalyse[Datum])-ROW(INDEX(tblAnalyse[Datum],1))+1)/(tblAnalyse[Datum]&lt;&gt;""),ROW()-2)),"")))</f>
        <v/>
      </c>
      <c r="D79" s="48" t="str">
        <f>IF(ROW()=2,Start!$G$18,IF(B79="","",MIN($I$5,MAX($I$4,D78 + $I$2*(Start!$E$18-C79) - IF(C79 &gt; Start!$E$18,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IF(ROW()=2,Start!$E$18,IF(B80="","",IFERROR(INDEX(tblAnalyse[Zink],_xlfn.AGGREGATE(15,6,(ROW(tblAnalyse[Datum])-ROW(INDEX(tblAnalyse[Datum],1))+1)/(tblAnalyse[Datum]&lt;&gt;""),ROW()-2)),"")))</f>
        <v/>
      </c>
      <c r="D80" s="48" t="str">
        <f>IF(ROW()=2,Start!$G$18,IF(B80="","",MIN($I$5,MAX($I$4,D79 + $I$2*(Start!$E$18-C80) - IF(C80 &gt; Start!$E$18,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IF(ROW()=2,Start!$E$18,IF(B81="","",IFERROR(INDEX(tblAnalyse[Zink],_xlfn.AGGREGATE(15,6,(ROW(tblAnalyse[Datum])-ROW(INDEX(tblAnalyse[Datum],1))+1)/(tblAnalyse[Datum]&lt;&gt;""),ROW()-2)),"")))</f>
        <v/>
      </c>
      <c r="D81" s="48" t="str">
        <f>IF(ROW()=2,Start!$G$18,IF(B81="","",MIN($I$5,MAX($I$4,D80 + $I$2*(Start!$E$18-C81) - IF(C81 &gt; Start!$E$18,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IF(ROW()=2,Start!$E$18,IF(B82="","",IFERROR(INDEX(tblAnalyse[Zink],_xlfn.AGGREGATE(15,6,(ROW(tblAnalyse[Datum])-ROW(INDEX(tblAnalyse[Datum],1))+1)/(tblAnalyse[Datum]&lt;&gt;""),ROW()-2)),"")))</f>
        <v/>
      </c>
      <c r="D82" s="48" t="str">
        <f>IF(ROW()=2,Start!$G$18,IF(B82="","",MIN($I$5,MAX($I$4,D81 + $I$2*(Start!$E$18-C82) - IF(C82 &gt; Start!$E$18,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IF(ROW()=2,Start!$E$18,IF(B83="","",IFERROR(INDEX(tblAnalyse[Zink],_xlfn.AGGREGATE(15,6,(ROW(tblAnalyse[Datum])-ROW(INDEX(tblAnalyse[Datum],1))+1)/(tblAnalyse[Datum]&lt;&gt;""),ROW()-2)),"")))</f>
        <v/>
      </c>
      <c r="D83" s="48" t="str">
        <f>IF(ROW()=2,Start!$G$18,IF(B83="","",MIN($I$5,MAX($I$4,D82 + $I$2*(Start!$E$18-C83) - IF(C83 &gt; Start!$E$18,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IF(ROW()=2,Start!$E$18,IF(B84="","",IFERROR(INDEX(tblAnalyse[Zink],_xlfn.AGGREGATE(15,6,(ROW(tblAnalyse[Datum])-ROW(INDEX(tblAnalyse[Datum],1))+1)/(tblAnalyse[Datum]&lt;&gt;""),ROW()-2)),"")))</f>
        <v/>
      </c>
      <c r="D84" s="48" t="str">
        <f>IF(ROW()=2,Start!$G$18,IF(B84="","",MIN($I$5,MAX($I$4,D83 + $I$2*(Start!$E$18-C84) - IF(C84 &gt; Start!$E$18,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IF(ROW()=2,Start!$E$18,IF(B85="","",IFERROR(INDEX(tblAnalyse[Zink],_xlfn.AGGREGATE(15,6,(ROW(tblAnalyse[Datum])-ROW(INDEX(tblAnalyse[Datum],1))+1)/(tblAnalyse[Datum]&lt;&gt;""),ROW()-2)),"")))</f>
        <v/>
      </c>
      <c r="D85" s="48" t="str">
        <f>IF(ROW()=2,Start!$G$18,IF(B85="","",MIN($I$5,MAX($I$4,D84 + $I$2*(Start!$E$18-C85) - IF(C85 &gt; Start!$E$18,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IF(ROW()=2,Start!$E$18,IF(B86="","",IFERROR(INDEX(tblAnalyse[Zink],_xlfn.AGGREGATE(15,6,(ROW(tblAnalyse[Datum])-ROW(INDEX(tblAnalyse[Datum],1))+1)/(tblAnalyse[Datum]&lt;&gt;""),ROW()-2)),"")))</f>
        <v/>
      </c>
      <c r="D86" s="48" t="str">
        <f>IF(ROW()=2,Start!$G$18,IF(B86="","",MIN($I$5,MAX($I$4,D85 + $I$2*(Start!$E$18-C86) - IF(C86 &gt; Start!$E$18,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IF(ROW()=2,Start!$E$18,IF(B87="","",IFERROR(INDEX(tblAnalyse[Zink],_xlfn.AGGREGATE(15,6,(ROW(tblAnalyse[Datum])-ROW(INDEX(tblAnalyse[Datum],1))+1)/(tblAnalyse[Datum]&lt;&gt;""),ROW()-2)),"")))</f>
        <v/>
      </c>
      <c r="D87" s="48" t="str">
        <f>IF(ROW()=2,Start!$G$18,IF(B87="","",MIN($I$5,MAX($I$4,D86 + $I$2*(Start!$E$18-C87) - IF(C87 &gt; Start!$E$18,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IF(ROW()=2,Start!$E$18,IF(B88="","",IFERROR(INDEX(tblAnalyse[Zink],_xlfn.AGGREGATE(15,6,(ROW(tblAnalyse[Datum])-ROW(INDEX(tblAnalyse[Datum],1))+1)/(tblAnalyse[Datum]&lt;&gt;""),ROW()-2)),"")))</f>
        <v/>
      </c>
      <c r="D88" s="48" t="str">
        <f>IF(ROW()=2,Start!$G$18,IF(B88="","",MIN($I$5,MAX($I$4,D87 + $I$2*(Start!$E$18-C88) - IF(C88 &gt; Start!$E$18,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IF(ROW()=2,Start!$E$18,IF(B89="","",IFERROR(INDEX(tblAnalyse[Zink],_xlfn.AGGREGATE(15,6,(ROW(tblAnalyse[Datum])-ROW(INDEX(tblAnalyse[Datum],1))+1)/(tblAnalyse[Datum]&lt;&gt;""),ROW()-2)),"")))</f>
        <v/>
      </c>
      <c r="D89" s="48" t="str">
        <f>IF(ROW()=2,Start!$G$18,IF(B89="","",MIN($I$5,MAX($I$4,D88 + $I$2*(Start!$E$18-C89) - IF(C89 &gt; Start!$E$18,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IF(ROW()=2,Start!$E$18,IF(B90="","",IFERROR(INDEX(tblAnalyse[Zink],_xlfn.AGGREGATE(15,6,(ROW(tblAnalyse[Datum])-ROW(INDEX(tblAnalyse[Datum],1))+1)/(tblAnalyse[Datum]&lt;&gt;""),ROW()-2)),"")))</f>
        <v/>
      </c>
      <c r="D90" s="48" t="str">
        <f>IF(ROW()=2,Start!$G$18,IF(B90="","",MIN($I$5,MAX($I$4,D89 + $I$2*(Start!$E$18-C90) - IF(C90 &gt; Start!$E$18,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IF(ROW()=2,Start!$E$18,IF(B91="","",IFERROR(INDEX(tblAnalyse[Zink],_xlfn.AGGREGATE(15,6,(ROW(tblAnalyse[Datum])-ROW(INDEX(tblAnalyse[Datum],1))+1)/(tblAnalyse[Datum]&lt;&gt;""),ROW()-2)),"")))</f>
        <v/>
      </c>
      <c r="D91" s="48" t="str">
        <f>IF(ROW()=2,Start!$G$18,IF(B91="","",MIN($I$5,MAX($I$4,D90 + $I$2*(Start!$E$18-C91) - IF(C91 &gt; Start!$E$18,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IF(ROW()=2,Start!$E$18,IF(B92="","",IFERROR(INDEX(tblAnalyse[Zink],_xlfn.AGGREGATE(15,6,(ROW(tblAnalyse[Datum])-ROW(INDEX(tblAnalyse[Datum],1))+1)/(tblAnalyse[Datum]&lt;&gt;""),ROW()-2)),"")))</f>
        <v/>
      </c>
      <c r="D92" s="48" t="str">
        <f>IF(ROW()=2,Start!$G$18,IF(B92="","",MIN($I$5,MAX($I$4,D91 + $I$2*(Start!$E$18-C92) - IF(C92 &gt; Start!$E$18,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IF(ROW()=2,Start!$E$18,IF(B93="","",IFERROR(INDEX(tblAnalyse[Zink],_xlfn.AGGREGATE(15,6,(ROW(tblAnalyse[Datum])-ROW(INDEX(tblAnalyse[Datum],1))+1)/(tblAnalyse[Datum]&lt;&gt;""),ROW()-2)),"")))</f>
        <v/>
      </c>
      <c r="D93" s="48" t="str">
        <f>IF(ROW()=2,Start!$G$18,IF(B93="","",MIN($I$5,MAX($I$4,D92 + $I$2*(Start!$E$18-C93) - IF(C93 &gt; Start!$E$18,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IF(ROW()=2,Start!$E$18,IF(B94="","",IFERROR(INDEX(tblAnalyse[Zink],_xlfn.AGGREGATE(15,6,(ROW(tblAnalyse[Datum])-ROW(INDEX(tblAnalyse[Datum],1))+1)/(tblAnalyse[Datum]&lt;&gt;""),ROW()-2)),"")))</f>
        <v/>
      </c>
      <c r="D94" s="48" t="str">
        <f>IF(ROW()=2,Start!$G$18,IF(B94="","",MIN($I$5,MAX($I$4,D93 + $I$2*(Start!$E$18-C94) - IF(C94 &gt; Start!$E$18,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IF(ROW()=2,Start!$E$18,IF(B95="","",IFERROR(INDEX(tblAnalyse[Zink],_xlfn.AGGREGATE(15,6,(ROW(tblAnalyse[Datum])-ROW(INDEX(tblAnalyse[Datum],1))+1)/(tblAnalyse[Datum]&lt;&gt;""),ROW()-2)),"")))</f>
        <v/>
      </c>
      <c r="D95" s="48" t="str">
        <f>IF(ROW()=2,Start!$G$18,IF(B95="","",MIN($I$5,MAX($I$4,D94 + $I$2*(Start!$E$18-C95) - IF(C95 &gt; Start!$E$18,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IF(ROW()=2,Start!$E$18,IF(B96="","",IFERROR(INDEX(tblAnalyse[Zink],_xlfn.AGGREGATE(15,6,(ROW(tblAnalyse[Datum])-ROW(INDEX(tblAnalyse[Datum],1))+1)/(tblAnalyse[Datum]&lt;&gt;""),ROW()-2)),"")))</f>
        <v/>
      </c>
      <c r="D96" s="48" t="str">
        <f>IF(ROW()=2,Start!$G$18,IF(B96="","",MIN($I$5,MAX($I$4,D95 + $I$2*(Start!$E$18-C96) - IF(C96 &gt; Start!$E$18,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IF(ROW()=2,Start!$E$18,IF(B97="","",IFERROR(INDEX(tblAnalyse[Zink],_xlfn.AGGREGATE(15,6,(ROW(tblAnalyse[Datum])-ROW(INDEX(tblAnalyse[Datum],1))+1)/(tblAnalyse[Datum]&lt;&gt;""),ROW()-2)),"")))</f>
        <v/>
      </c>
      <c r="D97" s="48" t="str">
        <f>IF(ROW()=2,Start!$G$18,IF(B97="","",MIN($I$5,MAX($I$4,D96 + $I$2*(Start!$E$18-C97) - IF(C97 &gt; Start!$E$18,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IF(ROW()=2,Start!$E$18,IF(B98="","",IFERROR(INDEX(tblAnalyse[Zink],_xlfn.AGGREGATE(15,6,(ROW(tblAnalyse[Datum])-ROW(INDEX(tblAnalyse[Datum],1))+1)/(tblAnalyse[Datum]&lt;&gt;""),ROW()-2)),"")))</f>
        <v/>
      </c>
      <c r="D98" s="48" t="str">
        <f>IF(ROW()=2,Start!$G$18,IF(B98="","",MIN($I$5,MAX($I$4,D97 + $I$2*(Start!$E$18-C98) - IF(C98 &gt; Start!$E$18,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IF(ROW()=2,Start!$E$18,IF(B99="","",IFERROR(INDEX(tblAnalyse[Zink],_xlfn.AGGREGATE(15,6,(ROW(tblAnalyse[Datum])-ROW(INDEX(tblAnalyse[Datum],1))+1)/(tblAnalyse[Datum]&lt;&gt;""),ROW()-2)),"")))</f>
        <v/>
      </c>
      <c r="D99" s="48" t="str">
        <f>IF(ROW()=2,Start!$G$18,IF(B99="","",MIN($I$5,MAX($I$4,D98 + $I$2*(Start!$E$18-C99) - IF(C99 &gt; Start!$E$18,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IF(ROW()=2,Start!$E$18,IF(B100="","",IFERROR(INDEX(tblAnalyse[Zink],_xlfn.AGGREGATE(15,6,(ROW(tblAnalyse[Datum])-ROW(INDEX(tblAnalyse[Datum],1))+1)/(tblAnalyse[Datum]&lt;&gt;""),ROW()-2)),"")))</f>
        <v/>
      </c>
      <c r="D100" s="48" t="str">
        <f>IF(ROW()=2,Start!$G$18,IF(B100="","",MIN($I$5,MAX($I$4,D99 + $I$2*(Start!$E$18-C100) - IF(C100 &gt; Start!$E$18,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IF(ROW()=2,Start!$E$18,IF(B101="","",IFERROR(INDEX(tblAnalyse[Zink],_xlfn.AGGREGATE(15,6,(ROW(tblAnalyse[Datum])-ROW(INDEX(tblAnalyse[Datum],1))+1)/(tblAnalyse[Datum]&lt;&gt;""),ROW()-2)),"")))</f>
        <v/>
      </c>
      <c r="D101" s="48" t="str">
        <f>IF(ROW()=2,Start!$G$18,IF(B101="","",MIN($I$5,MAX($I$4,D100 + $I$2*(Start!$E$18-C101) - IF(C101 &gt; Start!$E$18,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IF(ROW()=2,Start!$E$18,IF(B102="","",IFERROR(INDEX(tblAnalyse[Zink],_xlfn.AGGREGATE(15,6,(ROW(tblAnalyse[Datum])-ROW(INDEX(tblAnalyse[Datum],1))+1)/(tblAnalyse[Datum]&lt;&gt;""),ROW()-2)),"")))</f>
        <v/>
      </c>
      <c r="D102" s="48" t="str">
        <f>IF(ROW()=2,Start!$G$18,IF(B102="","",MIN($I$5,MAX($I$4,D101 + $I$2*(Start!$E$18-C102) - IF(C102 &gt; Start!$E$18,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IF(ROW()=2,Start!$E$18,IF(B103="","",IFERROR(INDEX(tblAnalyse[Zink],_xlfn.AGGREGATE(15,6,(ROW(tblAnalyse[Datum])-ROW(INDEX(tblAnalyse[Datum],1))+1)/(tblAnalyse[Datum]&lt;&gt;""),ROW()-2)),"")))</f>
        <v/>
      </c>
      <c r="D103" s="48" t="str">
        <f>IF(ROW()=2,Start!$G$18,IF(B103="","",MIN($I$5,MAX($I$4,D102 + $I$2*(Start!$E$18-C103) - IF(C103 &gt; Start!$E$18,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IF(ROW()=2,Start!$E$18,IF(B104="","",IFERROR(INDEX(tblAnalyse[Zink],_xlfn.AGGREGATE(15,6,(ROW(tblAnalyse[Datum])-ROW(INDEX(tblAnalyse[Datum],1))+1)/(tblAnalyse[Datum]&lt;&gt;""),ROW()-2)),"")))</f>
        <v/>
      </c>
      <c r="D104" s="48" t="str">
        <f>IF(ROW()=2,Start!$G$18,IF(B104="","",MIN($I$5,MAX($I$4,D103 + $I$2*(Start!$E$18-C104) - IF(C104 &gt; Start!$E$18,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IF(ROW()=2,Start!$E$18,IF(B105="","",IFERROR(INDEX(tblAnalyse[Zink],_xlfn.AGGREGATE(15,6,(ROW(tblAnalyse[Datum])-ROW(INDEX(tblAnalyse[Datum],1))+1)/(tblAnalyse[Datum]&lt;&gt;""),ROW()-2)),"")))</f>
        <v/>
      </c>
      <c r="D105" s="48" t="str">
        <f>IF(ROW()=2,Start!$G$18,IF(B105="","",MIN($I$5,MAX($I$4,D104 + $I$2*(Start!$E$18-C105) - IF(C105 &gt; Start!$E$18,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IF(ROW()=2,Start!$E$18,IF(B106="","",IFERROR(INDEX(tblAnalyse[Zink],_xlfn.AGGREGATE(15,6,(ROW(tblAnalyse[Datum])-ROW(INDEX(tblAnalyse[Datum],1))+1)/(tblAnalyse[Datum]&lt;&gt;""),ROW()-2)),"")))</f>
        <v/>
      </c>
      <c r="D106" s="48" t="str">
        <f>IF(ROW()=2,Start!$G$18,IF(B106="","",MIN($I$5,MAX($I$4,D105 + $I$2*(Start!$E$18-C106) - IF(C106 &gt; Start!$E$18,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IF(ROW()=2,Start!$E$18,IF(B107="","",IFERROR(INDEX(tblAnalyse[Zink],_xlfn.AGGREGATE(15,6,(ROW(tblAnalyse[Datum])-ROW(INDEX(tblAnalyse[Datum],1))+1)/(tblAnalyse[Datum]&lt;&gt;""),ROW()-2)),"")))</f>
        <v/>
      </c>
      <c r="D107" s="48" t="str">
        <f>IF(ROW()=2,Start!$G$18,IF(B107="","",MIN($I$5,MAX($I$4,D106 + $I$2*(Start!$E$18-C107) - IF(C107 &gt; Start!$E$18,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IF(ROW()=2,Start!$E$18,IF(B108="","",IFERROR(INDEX(tblAnalyse[Zink],_xlfn.AGGREGATE(15,6,(ROW(tblAnalyse[Datum])-ROW(INDEX(tblAnalyse[Datum],1))+1)/(tblAnalyse[Datum]&lt;&gt;""),ROW()-2)),"")))</f>
        <v/>
      </c>
      <c r="D108" s="48" t="str">
        <f>IF(ROW()=2,Start!$G$18,IF(B108="","",MIN($I$5,MAX($I$4,D107 + $I$2*(Start!$E$18-C108) - IF(C108 &gt; Start!$E$18,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IF(ROW()=2,Start!$E$18,IF(B109="","",IFERROR(INDEX(tblAnalyse[Zink],_xlfn.AGGREGATE(15,6,(ROW(tblAnalyse[Datum])-ROW(INDEX(tblAnalyse[Datum],1))+1)/(tblAnalyse[Datum]&lt;&gt;""),ROW()-2)),"")))</f>
        <v/>
      </c>
      <c r="D109" s="48" t="str">
        <f>IF(ROW()=2,Start!$G$18,IF(B109="","",MIN($I$5,MAX($I$4,D108 + $I$2*(Start!$E$18-C109) - IF(C109 &gt; Start!$E$18,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IF(ROW()=2,Start!$E$18,IF(B110="","",IFERROR(INDEX(tblAnalyse[Zink],_xlfn.AGGREGATE(15,6,(ROW(tblAnalyse[Datum])-ROW(INDEX(tblAnalyse[Datum],1))+1)/(tblAnalyse[Datum]&lt;&gt;""),ROW()-2)),"")))</f>
        <v/>
      </c>
      <c r="D110" s="48" t="str">
        <f>IF(ROW()=2,Start!$G$18,IF(B110="","",MIN($I$5,MAX($I$4,D109 + $I$2*(Start!$E$18-C110) - IF(C110 &gt; Start!$E$18,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IF(ROW()=2,Start!$E$18,IF(B111="","",IFERROR(INDEX(tblAnalyse[Zink],_xlfn.AGGREGATE(15,6,(ROW(tblAnalyse[Datum])-ROW(INDEX(tblAnalyse[Datum],1))+1)/(tblAnalyse[Datum]&lt;&gt;""),ROW()-2)),"")))</f>
        <v/>
      </c>
      <c r="D111" s="48" t="str">
        <f>IF(ROW()=2,Start!$G$18,IF(B111="","",MIN($I$5,MAX($I$4,D110 + $I$2*(Start!$E$18-C111) - IF(C111 &gt; Start!$E$18,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IF(ROW()=2,Start!$E$18,IF(B112="","",IFERROR(INDEX(tblAnalyse[Zink],_xlfn.AGGREGATE(15,6,(ROW(tblAnalyse[Datum])-ROW(INDEX(tblAnalyse[Datum],1))+1)/(tblAnalyse[Datum]&lt;&gt;""),ROW()-2)),"")))</f>
        <v/>
      </c>
      <c r="D112" s="48" t="str">
        <f>IF(ROW()=2,Start!$G$18,IF(B112="","",MIN($I$5,MAX($I$4,D111 + $I$2*(Start!$E$18-C112) - IF(C112 &gt; Start!$E$18,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IF(ROW()=2,Start!$E$18,IF(B113="","",IFERROR(INDEX(tblAnalyse[Zink],_xlfn.AGGREGATE(15,6,(ROW(tblAnalyse[Datum])-ROW(INDEX(tblAnalyse[Datum],1))+1)/(tblAnalyse[Datum]&lt;&gt;""),ROW()-2)),"")))</f>
        <v/>
      </c>
      <c r="D113" s="48" t="str">
        <f>IF(ROW()=2,Start!$G$18,IF(B113="","",MIN($I$5,MAX($I$4,D112 + $I$2*(Start!$E$18-C113) - IF(C113 &gt; Start!$E$18,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IF(ROW()=2,Start!$E$18,IF(B114="","",IFERROR(INDEX(tblAnalyse[Zink],_xlfn.AGGREGATE(15,6,(ROW(tblAnalyse[Datum])-ROW(INDEX(tblAnalyse[Datum],1))+1)/(tblAnalyse[Datum]&lt;&gt;""),ROW()-2)),"")))</f>
        <v/>
      </c>
      <c r="D114" s="48" t="str">
        <f>IF(ROW()=2,Start!$G$18,IF(B114="","",MIN($I$5,MAX($I$4,D113 + $I$2*(Start!$E$18-C114) - IF(C114 &gt; Start!$E$18,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IF(ROW()=2,Start!$E$18,IF(B115="","",IFERROR(INDEX(tblAnalyse[Zink],_xlfn.AGGREGATE(15,6,(ROW(tblAnalyse[Datum])-ROW(INDEX(tblAnalyse[Datum],1))+1)/(tblAnalyse[Datum]&lt;&gt;""),ROW()-2)),"")))</f>
        <v/>
      </c>
      <c r="D115" s="48" t="str">
        <f>IF(ROW()=2,Start!$G$18,IF(B115="","",MIN($I$5,MAX($I$4,D114 + $I$2*(Start!$E$18-C115) - IF(C115 &gt; Start!$E$18,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IF(ROW()=2,Start!$E$18,IF(B116="","",IFERROR(INDEX(tblAnalyse[Zink],_xlfn.AGGREGATE(15,6,(ROW(tblAnalyse[Datum])-ROW(INDEX(tblAnalyse[Datum],1))+1)/(tblAnalyse[Datum]&lt;&gt;""),ROW()-2)),"")))</f>
        <v/>
      </c>
      <c r="D116" s="48" t="str">
        <f>IF(ROW()=2,Start!$G$18,IF(B116="","",MIN($I$5,MAX($I$4,D115 + $I$2*(Start!$E$18-C116) - IF(C116 &gt; Start!$E$18,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IF(ROW()=2,Start!$E$18,IF(B117="","",IFERROR(INDEX(tblAnalyse[Zink],_xlfn.AGGREGATE(15,6,(ROW(tblAnalyse[Datum])-ROW(INDEX(tblAnalyse[Datum],1))+1)/(tblAnalyse[Datum]&lt;&gt;""),ROW()-2)),"")))</f>
        <v/>
      </c>
      <c r="D117" s="48" t="str">
        <f>IF(ROW()=2,Start!$G$18,IF(B117="","",MIN($I$5,MAX($I$4,D116 + $I$2*(Start!$E$18-C117) - IF(C117 &gt; Start!$E$18,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IF(ROW()=2,Start!$E$18,IF(B118="","",IFERROR(INDEX(tblAnalyse[Zink],_xlfn.AGGREGATE(15,6,(ROW(tblAnalyse[Datum])-ROW(INDEX(tblAnalyse[Datum],1))+1)/(tblAnalyse[Datum]&lt;&gt;""),ROW()-2)),"")))</f>
        <v/>
      </c>
      <c r="D118" s="48" t="str">
        <f>IF(ROW()=2,Start!$G$18,IF(B118="","",MIN($I$5,MAX($I$4,D117 + $I$2*(Start!$E$18-C118) - IF(C118 &gt; Start!$E$18,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IF(ROW()=2,Start!$E$18,IF(B119="","",IFERROR(INDEX(tblAnalyse[Zink],_xlfn.AGGREGATE(15,6,(ROW(tblAnalyse[Datum])-ROW(INDEX(tblAnalyse[Datum],1))+1)/(tblAnalyse[Datum]&lt;&gt;""),ROW()-2)),"")))</f>
        <v/>
      </c>
      <c r="D119" s="48" t="str">
        <f>IF(ROW()=2,Start!$G$18,IF(B119="","",MIN($I$5,MAX($I$4,D118 + $I$2*(Start!$E$18-C119) - IF(C119 &gt; Start!$E$18,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IF(ROW()=2,Start!$E$18,IF(B120="","",IFERROR(INDEX(tblAnalyse[Zink],_xlfn.AGGREGATE(15,6,(ROW(tblAnalyse[Datum])-ROW(INDEX(tblAnalyse[Datum],1))+1)/(tblAnalyse[Datum]&lt;&gt;""),ROW()-2)),"")))</f>
        <v/>
      </c>
      <c r="D120" s="48" t="str">
        <f>IF(ROW()=2,Start!$G$18,IF(B120="","",MIN($I$5,MAX($I$4,D119 + $I$2*(Start!$E$18-C120) - IF(C120 &gt; Start!$E$18,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IF(ROW()=2,Start!$E$18,IF(B121="","",IFERROR(INDEX(tblAnalyse[Zink],_xlfn.AGGREGATE(15,6,(ROW(tblAnalyse[Datum])-ROW(INDEX(tblAnalyse[Datum],1))+1)/(tblAnalyse[Datum]&lt;&gt;""),ROW()-2)),"")))</f>
        <v/>
      </c>
      <c r="D121" s="48" t="str">
        <f>IF(ROW()=2,Start!$G$18,IF(B121="","",MIN($I$5,MAX($I$4,D120 + $I$2*(Start!$E$18-C121) - IF(C121 &gt; Start!$E$18,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IF(ROW()=2,Start!$E$18,IF(B122="","",IFERROR(INDEX(tblAnalyse[Zink],_xlfn.AGGREGATE(15,6,(ROW(tblAnalyse[Datum])-ROW(INDEX(tblAnalyse[Datum],1))+1)/(tblAnalyse[Datum]&lt;&gt;""),ROW()-2)),"")))</f>
        <v/>
      </c>
      <c r="D122" s="48" t="str">
        <f>IF(ROW()=2,Start!$G$18,IF(B122="","",MIN($I$5,MAX($I$4,D121 + $I$2*(Start!$E$18-C122) - IF(C122 &gt; Start!$E$18,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IF(ROW()=2,Start!$E$18,IF(B123="","",IFERROR(INDEX(tblAnalyse[Zink],_xlfn.AGGREGATE(15,6,(ROW(tblAnalyse[Datum])-ROW(INDEX(tblAnalyse[Datum],1))+1)/(tblAnalyse[Datum]&lt;&gt;""),ROW()-2)),"")))</f>
        <v/>
      </c>
      <c r="D123" s="48" t="str">
        <f>IF(ROW()=2,Start!$G$18,IF(B123="","",MIN($I$5,MAX($I$4,D122 + $I$2*(Start!$E$18-C123) - IF(C123 &gt; Start!$E$18,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IF(ROW()=2,Start!$E$18,IF(B124="","",IFERROR(INDEX(tblAnalyse[Zink],_xlfn.AGGREGATE(15,6,(ROW(tblAnalyse[Datum])-ROW(INDEX(tblAnalyse[Datum],1))+1)/(tblAnalyse[Datum]&lt;&gt;""),ROW()-2)),"")))</f>
        <v/>
      </c>
      <c r="D124" s="48" t="str">
        <f>IF(ROW()=2,Start!$G$18,IF(B124="","",MIN($I$5,MAX($I$4,D123 + $I$2*(Start!$E$18-C124) - IF(C124 &gt; Start!$E$18,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IF(ROW()=2,Start!$E$18,IF(B125="","",IFERROR(INDEX(tblAnalyse[Zink],_xlfn.AGGREGATE(15,6,(ROW(tblAnalyse[Datum])-ROW(INDEX(tblAnalyse[Datum],1))+1)/(tblAnalyse[Datum]&lt;&gt;""),ROW()-2)),"")))</f>
        <v/>
      </c>
      <c r="D125" s="48" t="str">
        <f>IF(ROW()=2,Start!$G$18,IF(B125="","",MIN($I$5,MAX($I$4,D124 + $I$2*(Start!$E$18-C125) - IF(C125 &gt; Start!$E$18,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IF(ROW()=2,Start!$E$18,IF(B126="","",IFERROR(INDEX(tblAnalyse[Zink],_xlfn.AGGREGATE(15,6,(ROW(tblAnalyse[Datum])-ROW(INDEX(tblAnalyse[Datum],1))+1)/(tblAnalyse[Datum]&lt;&gt;""),ROW()-2)),"")))</f>
        <v/>
      </c>
      <c r="D126" s="48" t="str">
        <f>IF(ROW()=2,Start!$G$18,IF(B126="","",MIN($I$5,MAX($I$4,D125 + $I$2*(Start!$E$18-C126) - IF(C126 &gt; Start!$E$18,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IF(ROW()=2,Start!$E$18,IF(B127="","",IFERROR(INDEX(tblAnalyse[Zink],_xlfn.AGGREGATE(15,6,(ROW(tblAnalyse[Datum])-ROW(INDEX(tblAnalyse[Datum],1))+1)/(tblAnalyse[Datum]&lt;&gt;""),ROW()-2)),"")))</f>
        <v/>
      </c>
      <c r="D127" s="48" t="str">
        <f>IF(ROW()=2,Start!$G$18,IF(B127="","",MIN($I$5,MAX($I$4,D126 + $I$2*(Start!$E$18-C127) - IF(C127 &gt; Start!$E$18,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IF(ROW()=2,Start!$E$18,IF(B128="","",IFERROR(INDEX(tblAnalyse[Zink],_xlfn.AGGREGATE(15,6,(ROW(tblAnalyse[Datum])-ROW(INDEX(tblAnalyse[Datum],1))+1)/(tblAnalyse[Datum]&lt;&gt;""),ROW()-2)),"")))</f>
        <v/>
      </c>
      <c r="D128" s="48" t="str">
        <f>IF(ROW()=2,Start!$G$18,IF(B128="","",MIN($I$5,MAX($I$4,D127 + $I$2*(Start!$E$18-C128) - IF(C128 &gt; Start!$E$18,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IF(ROW()=2,Start!$E$18,IF(B129="","",IFERROR(INDEX(tblAnalyse[Zink],_xlfn.AGGREGATE(15,6,(ROW(tblAnalyse[Datum])-ROW(INDEX(tblAnalyse[Datum],1))+1)/(tblAnalyse[Datum]&lt;&gt;""),ROW()-2)),"")))</f>
        <v/>
      </c>
      <c r="D129" s="48" t="str">
        <f>IF(ROW()=2,Start!$G$18,IF(B129="","",MIN($I$5,MAX($I$4,D128 + $I$2*(Start!$E$18-C129) - IF(C129 &gt; Start!$E$18,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IF(ROW()=2,Start!$E$18,IF(B130="","",IFERROR(INDEX(tblAnalyse[Zink],_xlfn.AGGREGATE(15,6,(ROW(tblAnalyse[Datum])-ROW(INDEX(tblAnalyse[Datum],1))+1)/(tblAnalyse[Datum]&lt;&gt;""),ROW()-2)),"")))</f>
        <v/>
      </c>
      <c r="D130" s="48" t="str">
        <f>IF(ROW()=2,Start!$G$18,IF(B130="","",MIN($I$5,MAX($I$4,D129 + $I$2*(Start!$E$18-C130) - IF(C130 &gt; Start!$E$18,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IF(ROW()=2,Start!$E$18,IF(B131="","",IFERROR(INDEX(tblAnalyse[Zink],_xlfn.AGGREGATE(15,6,(ROW(tblAnalyse[Datum])-ROW(INDEX(tblAnalyse[Datum],1))+1)/(tblAnalyse[Datum]&lt;&gt;""),ROW()-2)),"")))</f>
        <v/>
      </c>
      <c r="D131" s="48" t="str">
        <f>IF(ROW()=2,Start!$G$18,IF(B131="","",MIN($I$5,MAX($I$4,D130 + $I$2*(Start!$E$18-C131) - IF(C131 &gt; Start!$E$18,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IF(ROW()=2,Start!$E$18,IF(B132="","",IFERROR(INDEX(tblAnalyse[Zink],_xlfn.AGGREGATE(15,6,(ROW(tblAnalyse[Datum])-ROW(INDEX(tblAnalyse[Datum],1))+1)/(tblAnalyse[Datum]&lt;&gt;""),ROW()-2)),"")))</f>
        <v/>
      </c>
      <c r="D132" s="48" t="str">
        <f>IF(ROW()=2,Start!$G$18,IF(B132="","",MIN($I$5,MAX($I$4,D131 + $I$2*(Start!$E$18-C132) - IF(C132 &gt; Start!$E$18,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IF(ROW()=2,Start!$E$18,IF(B133="","",IFERROR(INDEX(tblAnalyse[Zink],_xlfn.AGGREGATE(15,6,(ROW(tblAnalyse[Datum])-ROW(INDEX(tblAnalyse[Datum],1))+1)/(tblAnalyse[Datum]&lt;&gt;""),ROW()-2)),"")))</f>
        <v/>
      </c>
      <c r="D133" s="48" t="str">
        <f>IF(ROW()=2,Start!$G$18,IF(B133="","",MIN($I$5,MAX($I$4,D132 + $I$2*(Start!$E$18-C133) - IF(C133 &gt; Start!$E$18,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IF(ROW()=2,Start!$E$18,IF(B134="","",IFERROR(INDEX(tblAnalyse[Zink],_xlfn.AGGREGATE(15,6,(ROW(tblAnalyse[Datum])-ROW(INDEX(tblAnalyse[Datum],1))+1)/(tblAnalyse[Datum]&lt;&gt;""),ROW()-2)),"")))</f>
        <v/>
      </c>
      <c r="D134" s="48" t="str">
        <f>IF(ROW()=2,Start!$G$18,IF(B134="","",MIN($I$5,MAX($I$4,D133 + $I$2*(Start!$E$18-C134) - IF(C134 &gt; Start!$E$18,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IF(ROW()=2,Start!$E$18,IF(B135="","",IFERROR(INDEX(tblAnalyse[Zink],_xlfn.AGGREGATE(15,6,(ROW(tblAnalyse[Datum])-ROW(INDEX(tblAnalyse[Datum],1))+1)/(tblAnalyse[Datum]&lt;&gt;""),ROW()-2)),"")))</f>
        <v/>
      </c>
      <c r="D135" s="48" t="str">
        <f>IF(ROW()=2,Start!$G$18,IF(B135="","",MIN($I$5,MAX($I$4,D134 + $I$2*(Start!$E$18-C135) - IF(C135 &gt; Start!$E$18,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IF(ROW()=2,Start!$E$18,IF(B136="","",IFERROR(INDEX(tblAnalyse[Zink],_xlfn.AGGREGATE(15,6,(ROW(tblAnalyse[Datum])-ROW(INDEX(tblAnalyse[Datum],1))+1)/(tblAnalyse[Datum]&lt;&gt;""),ROW()-2)),"")))</f>
        <v/>
      </c>
      <c r="D136" s="48" t="str">
        <f>IF(ROW()=2,Start!$G$18,IF(B136="","",MIN($I$5,MAX($I$4,D135 + $I$2*(Start!$E$18-C136) - IF(C136 &gt; Start!$E$18,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IF(ROW()=2,Start!$E$18,IF(B137="","",IFERROR(INDEX(tblAnalyse[Zink],_xlfn.AGGREGATE(15,6,(ROW(tblAnalyse[Datum])-ROW(INDEX(tblAnalyse[Datum],1))+1)/(tblAnalyse[Datum]&lt;&gt;""),ROW()-2)),"")))</f>
        <v/>
      </c>
      <c r="D137" s="48" t="str">
        <f>IF(ROW()=2,Start!$G$18,IF(B137="","",MIN($I$5,MAX($I$4,D136 + $I$2*(Start!$E$18-C137) - IF(C137 &gt; Start!$E$18,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IF(ROW()=2,Start!$E$18,IF(B138="","",IFERROR(INDEX(tblAnalyse[Zink],_xlfn.AGGREGATE(15,6,(ROW(tblAnalyse[Datum])-ROW(INDEX(tblAnalyse[Datum],1))+1)/(tblAnalyse[Datum]&lt;&gt;""),ROW()-2)),"")))</f>
        <v/>
      </c>
      <c r="D138" s="48" t="str">
        <f>IF(ROW()=2,Start!$G$18,IF(B138="","",MIN($I$5,MAX($I$4,D137 + $I$2*(Start!$E$18-C138) - IF(C138 &gt; Start!$E$18,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IF(ROW()=2,Start!$E$18,IF(B139="","",IFERROR(INDEX(tblAnalyse[Zink],_xlfn.AGGREGATE(15,6,(ROW(tblAnalyse[Datum])-ROW(INDEX(tblAnalyse[Datum],1))+1)/(tblAnalyse[Datum]&lt;&gt;""),ROW()-2)),"")))</f>
        <v/>
      </c>
      <c r="D139" s="48" t="str">
        <f>IF(ROW()=2,Start!$G$18,IF(B139="","",MIN($I$5,MAX($I$4,D138 + $I$2*(Start!$E$18-C139) - IF(C139 &gt; Start!$E$18,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IF(ROW()=2,Start!$E$18,IF(B140="","",IFERROR(INDEX(tblAnalyse[Zink],_xlfn.AGGREGATE(15,6,(ROW(tblAnalyse[Datum])-ROW(INDEX(tblAnalyse[Datum],1))+1)/(tblAnalyse[Datum]&lt;&gt;""),ROW()-2)),"")))</f>
        <v/>
      </c>
      <c r="D140" s="48" t="str">
        <f>IF(ROW()=2,Start!$G$18,IF(B140="","",MIN($I$5,MAX($I$4,D139 + $I$2*(Start!$E$18-C140) - IF(C140 &gt; Start!$E$18,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IF(ROW()=2,Start!$E$18,IF(B141="","",IFERROR(INDEX(tblAnalyse[Zink],_xlfn.AGGREGATE(15,6,(ROW(tblAnalyse[Datum])-ROW(INDEX(tblAnalyse[Datum],1))+1)/(tblAnalyse[Datum]&lt;&gt;""),ROW()-2)),"")))</f>
        <v/>
      </c>
      <c r="D141" s="48" t="str">
        <f>IF(ROW()=2,Start!$G$18,IF(B141="","",MIN($I$5,MAX($I$4,D140 + $I$2*(Start!$E$18-C141) - IF(C141 &gt; Start!$E$18,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IF(ROW()=2,Start!$E$18,IF(B142="","",IFERROR(INDEX(tblAnalyse[Zink],_xlfn.AGGREGATE(15,6,(ROW(tblAnalyse[Datum])-ROW(INDEX(tblAnalyse[Datum],1))+1)/(tblAnalyse[Datum]&lt;&gt;""),ROW()-2)),"")))</f>
        <v/>
      </c>
      <c r="D142" s="48" t="str">
        <f>IF(ROW()=2,Start!$G$18,IF(B142="","",MIN($I$5,MAX($I$4,D141 + $I$2*(Start!$E$18-C142) - IF(C142 &gt; Start!$E$18,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IF(ROW()=2,Start!$E$18,IF(B143="","",IFERROR(INDEX(tblAnalyse[Zink],_xlfn.AGGREGATE(15,6,(ROW(tblAnalyse[Datum])-ROW(INDEX(tblAnalyse[Datum],1))+1)/(tblAnalyse[Datum]&lt;&gt;""),ROW()-2)),"")))</f>
        <v/>
      </c>
      <c r="D143" s="48" t="str">
        <f>IF(ROW()=2,Start!$G$18,IF(B143="","",MIN($I$5,MAX($I$4,D142 + $I$2*(Start!$E$18-C143) - IF(C143 &gt; Start!$E$18,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IF(ROW()=2,Start!$E$18,IF(B144="","",IFERROR(INDEX(tblAnalyse[Zink],_xlfn.AGGREGATE(15,6,(ROW(tblAnalyse[Datum])-ROW(INDEX(tblAnalyse[Datum],1))+1)/(tblAnalyse[Datum]&lt;&gt;""),ROW()-2)),"")))</f>
        <v/>
      </c>
      <c r="D144" s="48" t="str">
        <f>IF(ROW()=2,Start!$G$18,IF(B144="","",MIN($I$5,MAX($I$4,D143 + $I$2*(Start!$E$18-C144) - IF(C144 &gt; Start!$E$18,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IF(ROW()=2,Start!$E$18,IF(B145="","",IFERROR(INDEX(tblAnalyse[Zink],_xlfn.AGGREGATE(15,6,(ROW(tblAnalyse[Datum])-ROW(INDEX(tblAnalyse[Datum],1))+1)/(tblAnalyse[Datum]&lt;&gt;""),ROW()-2)),"")))</f>
        <v/>
      </c>
      <c r="D145" s="48" t="str">
        <f>IF(ROW()=2,Start!$G$18,IF(B145="","",MIN($I$5,MAX($I$4,D144 + $I$2*(Start!$E$18-C145) - IF(C145 &gt; Start!$E$18,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IF(ROW()=2,Start!$E$18,IF(B146="","",IFERROR(INDEX(tblAnalyse[Zink],_xlfn.AGGREGATE(15,6,(ROW(tblAnalyse[Datum])-ROW(INDEX(tblAnalyse[Datum],1))+1)/(tblAnalyse[Datum]&lt;&gt;""),ROW()-2)),"")))</f>
        <v/>
      </c>
      <c r="D146" s="48" t="str">
        <f>IF(ROW()=2,Start!$G$18,IF(B146="","",MIN($I$5,MAX($I$4,D145 + $I$2*(Start!$E$18-C146) - IF(C146 &gt; Start!$E$18,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IF(ROW()=2,Start!$E$18,IF(B147="","",IFERROR(INDEX(tblAnalyse[Zink],_xlfn.AGGREGATE(15,6,(ROW(tblAnalyse[Datum])-ROW(INDEX(tblAnalyse[Datum],1))+1)/(tblAnalyse[Datum]&lt;&gt;""),ROW()-2)),"")))</f>
        <v/>
      </c>
      <c r="D147" s="48" t="str">
        <f>IF(ROW()=2,Start!$G$18,IF(B147="","",MIN($I$5,MAX($I$4,D146 + $I$2*(Start!$E$18-C147) - IF(C147 &gt; Start!$E$18,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IF(ROW()=2,Start!$E$18,IF(B148="","",IFERROR(INDEX(tblAnalyse[Zink],_xlfn.AGGREGATE(15,6,(ROW(tblAnalyse[Datum])-ROW(INDEX(tblAnalyse[Datum],1))+1)/(tblAnalyse[Datum]&lt;&gt;""),ROW()-2)),"")))</f>
        <v/>
      </c>
      <c r="D148" s="48" t="str">
        <f>IF(ROW()=2,Start!$G$18,IF(B148="","",MIN($I$5,MAX($I$4,D147 + $I$2*(Start!$E$18-C148) - IF(C148 &gt; Start!$E$18,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IF(ROW()=2,Start!$E$18,IF(B149="","",IFERROR(INDEX(tblAnalyse[Zink],_xlfn.AGGREGATE(15,6,(ROW(tblAnalyse[Datum])-ROW(INDEX(tblAnalyse[Datum],1))+1)/(tblAnalyse[Datum]&lt;&gt;""),ROW()-2)),"")))</f>
        <v/>
      </c>
      <c r="D149" s="48" t="str">
        <f>IF(ROW()=2,Start!$G$18,IF(B149="","",MIN($I$5,MAX($I$4,D148 + $I$2*(Start!$E$18-C149) - IF(C149 &gt; Start!$E$18,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IF(ROW()=2,Start!$E$18,IF(B150="","",IFERROR(INDEX(tblAnalyse[Zink],_xlfn.AGGREGATE(15,6,(ROW(tblAnalyse[Datum])-ROW(INDEX(tblAnalyse[Datum],1))+1)/(tblAnalyse[Datum]&lt;&gt;""),ROW()-2)),"")))</f>
        <v/>
      </c>
      <c r="D150" s="48" t="str">
        <f>IF(ROW()=2,Start!$G$18,IF(B150="","",MIN($I$5,MAX($I$4,D149 + $I$2*(Start!$E$18-C150) - IF(C150 &gt; Start!$E$18,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IF(ROW()=2,Start!$E$18,IF(B151="","",IFERROR(INDEX(tblAnalyse[Zink],_xlfn.AGGREGATE(15,6,(ROW(tblAnalyse[Datum])-ROW(INDEX(tblAnalyse[Datum],1))+1)/(tblAnalyse[Datum]&lt;&gt;""),ROW()-2)),"")))</f>
        <v/>
      </c>
      <c r="D151" s="48" t="str">
        <f>IF(ROW()=2,Start!$G$18,IF(B151="","",MIN($I$5,MAX($I$4,D150 + $I$2*(Start!$E$18-C151) - IF(C151 &gt; Start!$E$18,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IF(ROW()=2,Start!$E$18,IF(B152="","",IFERROR(INDEX(tblAnalyse[Zink],_xlfn.AGGREGATE(15,6,(ROW(tblAnalyse[Datum])-ROW(INDEX(tblAnalyse[Datum],1))+1)/(tblAnalyse[Datum]&lt;&gt;""),ROW()-2)),"")))</f>
        <v/>
      </c>
      <c r="D152" s="48" t="str">
        <f>IF(ROW()=2,Start!$G$18,IF(B152="","",MIN($I$5,MAX($I$4,D151 + $I$2*(Start!$E$18-C152) - IF(C152 &gt; Start!$E$18,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IF(ROW()=2,Start!$E$18,IF(B153="","",IFERROR(INDEX(tblAnalyse[Zink],_xlfn.AGGREGATE(15,6,(ROW(tblAnalyse[Datum])-ROW(INDEX(tblAnalyse[Datum],1))+1)/(tblAnalyse[Datum]&lt;&gt;""),ROW()-2)),"")))</f>
        <v/>
      </c>
      <c r="D153" s="48" t="str">
        <f>IF(ROW()=2,Start!$G$18,IF(B153="","",MIN($I$5,MAX($I$4,D152 + $I$2*(Start!$E$18-C153) - IF(C153 &gt; Start!$E$18,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IF(ROW()=2,Start!$E$18,IF(B154="","",IFERROR(INDEX(tblAnalyse[Zink],_xlfn.AGGREGATE(15,6,(ROW(tblAnalyse[Datum])-ROW(INDEX(tblAnalyse[Datum],1))+1)/(tblAnalyse[Datum]&lt;&gt;""),ROW()-2)),"")))</f>
        <v/>
      </c>
      <c r="D154" s="48" t="str">
        <f>IF(ROW()=2,Start!$G$18,IF(B154="","",MIN($I$5,MAX($I$4,D153 + $I$2*(Start!$E$18-C154) - IF(C154 &gt; Start!$E$18,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IF(ROW()=2,Start!$E$18,IF(B155="","",IFERROR(INDEX(tblAnalyse[Zink],_xlfn.AGGREGATE(15,6,(ROW(tblAnalyse[Datum])-ROW(INDEX(tblAnalyse[Datum],1))+1)/(tblAnalyse[Datum]&lt;&gt;""),ROW()-2)),"")))</f>
        <v/>
      </c>
      <c r="D155" s="48" t="str">
        <f>IF(ROW()=2,Start!$G$18,IF(B155="","",MIN($I$5,MAX($I$4,D154 + $I$2*(Start!$E$18-C155) - IF(C155 &gt; Start!$E$18,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IF(ROW()=2,Start!$E$18,IF(B156="","",IFERROR(INDEX(tblAnalyse[Zink],_xlfn.AGGREGATE(15,6,(ROW(tblAnalyse[Datum])-ROW(INDEX(tblAnalyse[Datum],1))+1)/(tblAnalyse[Datum]&lt;&gt;""),ROW()-2)),"")))</f>
        <v/>
      </c>
      <c r="D156" s="48" t="str">
        <f>IF(ROW()=2,Start!$G$18,IF(B156="","",MIN($I$5,MAX($I$4,D155 + $I$2*(Start!$E$18-C156) - IF(C156 &gt; Start!$E$18,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IF(ROW()=2,Start!$E$18,IF(B157="","",IFERROR(INDEX(tblAnalyse[Zink],_xlfn.AGGREGATE(15,6,(ROW(tblAnalyse[Datum])-ROW(INDEX(tblAnalyse[Datum],1))+1)/(tblAnalyse[Datum]&lt;&gt;""),ROW()-2)),"")))</f>
        <v/>
      </c>
      <c r="D157" s="48" t="str">
        <f>IF(ROW()=2,Start!$G$18,IF(B157="","",MIN($I$5,MAX($I$4,D156 + $I$2*(Start!$E$18-C157) - IF(C157 &gt; Start!$E$18,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IF(ROW()=2,Start!$E$18,IF(B158="","",IFERROR(INDEX(tblAnalyse[Zink],_xlfn.AGGREGATE(15,6,(ROW(tblAnalyse[Datum])-ROW(INDEX(tblAnalyse[Datum],1))+1)/(tblAnalyse[Datum]&lt;&gt;""),ROW()-2)),"")))</f>
        <v/>
      </c>
      <c r="D158" s="48" t="str">
        <f>IF(ROW()=2,Start!$G$18,IF(B158="","",MIN($I$5,MAX($I$4,D157 + $I$2*(Start!$E$18-C158) - IF(C158 &gt; Start!$E$18,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IF(ROW()=2,Start!$E$18,IF(B159="","",IFERROR(INDEX(tblAnalyse[Zink],_xlfn.AGGREGATE(15,6,(ROW(tblAnalyse[Datum])-ROW(INDEX(tblAnalyse[Datum],1))+1)/(tblAnalyse[Datum]&lt;&gt;""),ROW()-2)),"")))</f>
        <v/>
      </c>
      <c r="D159" s="48" t="str">
        <f>IF(ROW()=2,Start!$G$18,IF(B159="","",MIN($I$5,MAX($I$4,D158 + $I$2*(Start!$E$18-C159) - IF(C159 &gt; Start!$E$18,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IF(ROW()=2,Start!$E$18,IF(B160="","",IFERROR(INDEX(tblAnalyse[Zink],_xlfn.AGGREGATE(15,6,(ROW(tblAnalyse[Datum])-ROW(INDEX(tblAnalyse[Datum],1))+1)/(tblAnalyse[Datum]&lt;&gt;""),ROW()-2)),"")))</f>
        <v/>
      </c>
      <c r="D160" s="48" t="str">
        <f>IF(ROW()=2,Start!$G$18,IF(B160="","",MIN($I$5,MAX($I$4,D159 + $I$2*(Start!$E$18-C160) - IF(C160 &gt; Start!$E$18,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IF(ROW()=2,Start!$E$18,IF(B161="","",IFERROR(INDEX(tblAnalyse[Zink],_xlfn.AGGREGATE(15,6,(ROW(tblAnalyse[Datum])-ROW(INDEX(tblAnalyse[Datum],1))+1)/(tblAnalyse[Datum]&lt;&gt;""),ROW()-2)),"")))</f>
        <v/>
      </c>
      <c r="D161" s="48" t="str">
        <f>IF(ROW()=2,Start!$G$18,IF(B161="","",MIN($I$5,MAX($I$4,D160 + $I$2*(Start!$E$18-C161) - IF(C161 &gt; Start!$E$18,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IF(ROW()=2,Start!$E$18,IF(B162="","",IFERROR(INDEX(tblAnalyse[Zink],_xlfn.AGGREGATE(15,6,(ROW(tblAnalyse[Datum])-ROW(INDEX(tblAnalyse[Datum],1))+1)/(tblAnalyse[Datum]&lt;&gt;""),ROW()-2)),"")))</f>
        <v/>
      </c>
      <c r="D162" s="48" t="str">
        <f>IF(ROW()=2,Start!$G$18,IF(B162="","",MIN($I$5,MAX($I$4,D161 + $I$2*(Start!$E$18-C162) - IF(C162 &gt; Start!$E$18,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IF(ROW()=2,Start!$E$18,IF(B163="","",IFERROR(INDEX(tblAnalyse[Zink],_xlfn.AGGREGATE(15,6,(ROW(tblAnalyse[Datum])-ROW(INDEX(tblAnalyse[Datum],1))+1)/(tblAnalyse[Datum]&lt;&gt;""),ROW()-2)),"")))</f>
        <v/>
      </c>
      <c r="D163" s="48" t="str">
        <f>IF(ROW()=2,Start!$G$18,IF(B163="","",MIN($I$5,MAX($I$4,D162 + $I$2*(Start!$E$18-C163) - IF(C163 &gt; Start!$E$18,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IF(ROW()=2,Start!$E$18,IF(B164="","",IFERROR(INDEX(tblAnalyse[Zink],_xlfn.AGGREGATE(15,6,(ROW(tblAnalyse[Datum])-ROW(INDEX(tblAnalyse[Datum],1))+1)/(tblAnalyse[Datum]&lt;&gt;""),ROW()-2)),"")))</f>
        <v/>
      </c>
      <c r="D164" s="48" t="str">
        <f>IF(ROW()=2,Start!$G$18,IF(B164="","",MIN($I$5,MAX($I$4,D163 + $I$2*(Start!$E$18-C164) - IF(C164 &gt; Start!$E$18,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IF(ROW()=2,Start!$E$18,IF(B165="","",IFERROR(INDEX(tblAnalyse[Zink],_xlfn.AGGREGATE(15,6,(ROW(tblAnalyse[Datum])-ROW(INDEX(tblAnalyse[Datum],1))+1)/(tblAnalyse[Datum]&lt;&gt;""),ROW()-2)),"")))</f>
        <v/>
      </c>
      <c r="D165" s="48" t="str">
        <f>IF(ROW()=2,Start!$G$18,IF(B165="","",MIN($I$5,MAX($I$4,D164 + $I$2*(Start!$E$18-C165) - IF(C165 &gt; Start!$E$18,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IF(ROW()=2,Start!$E$18,IF(B166="","",IFERROR(INDEX(tblAnalyse[Zink],_xlfn.AGGREGATE(15,6,(ROW(tblAnalyse[Datum])-ROW(INDEX(tblAnalyse[Datum],1))+1)/(tblAnalyse[Datum]&lt;&gt;""),ROW()-2)),"")))</f>
        <v/>
      </c>
      <c r="D166" s="48" t="str">
        <f>IF(ROW()=2,Start!$G$18,IF(B166="","",MIN($I$5,MAX($I$4,D165 + $I$2*(Start!$E$18-C166) - IF(C166 &gt; Start!$E$18,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IF(ROW()=2,Start!$E$18,IF(B167="","",IFERROR(INDEX(tblAnalyse[Zink],_xlfn.AGGREGATE(15,6,(ROW(tblAnalyse[Datum])-ROW(INDEX(tblAnalyse[Datum],1))+1)/(tblAnalyse[Datum]&lt;&gt;""),ROW()-2)),"")))</f>
        <v/>
      </c>
      <c r="D167" s="48" t="str">
        <f>IF(ROW()=2,Start!$G$18,IF(B167="","",MIN($I$5,MAX($I$4,D166 + $I$2*(Start!$E$18-C167) - IF(C167 &gt; Start!$E$18,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IF(ROW()=2,Start!$E$18,IF(B168="","",IFERROR(INDEX(tblAnalyse[Zink],_xlfn.AGGREGATE(15,6,(ROW(tblAnalyse[Datum])-ROW(INDEX(tblAnalyse[Datum],1))+1)/(tblAnalyse[Datum]&lt;&gt;""),ROW()-2)),"")))</f>
        <v/>
      </c>
      <c r="D168" s="48" t="str">
        <f>IF(ROW()=2,Start!$G$18,IF(B168="","",MIN($I$5,MAX($I$4,D167 + $I$2*(Start!$E$18-C168) - IF(C168 &gt; Start!$E$18,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IF(ROW()=2,Start!$E$18,IF(B169="","",IFERROR(INDEX(tblAnalyse[Zink],_xlfn.AGGREGATE(15,6,(ROW(tblAnalyse[Datum])-ROW(INDEX(tblAnalyse[Datum],1))+1)/(tblAnalyse[Datum]&lt;&gt;""),ROW()-2)),"")))</f>
        <v/>
      </c>
      <c r="D169" s="48" t="str">
        <f>IF(ROW()=2,Start!$G$18,IF(B169="","",MIN($I$5,MAX($I$4,D168 + $I$2*(Start!$E$18-C169) - IF(C169 &gt; Start!$E$18,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IF(ROW()=2,Start!$E$18,IF(B170="","",IFERROR(INDEX(tblAnalyse[Zink],_xlfn.AGGREGATE(15,6,(ROW(tblAnalyse[Datum])-ROW(INDEX(tblAnalyse[Datum],1))+1)/(tblAnalyse[Datum]&lt;&gt;""),ROW()-2)),"")))</f>
        <v/>
      </c>
      <c r="D170" s="48" t="str">
        <f>IF(ROW()=2,Start!$G$18,IF(B170="","",MIN($I$5,MAX($I$4,D169 + $I$2*(Start!$E$18-C170) - IF(C170 &gt; Start!$E$18,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IF(ROW()=2,Start!$E$18,IF(B171="","",IFERROR(INDEX(tblAnalyse[Zink],_xlfn.AGGREGATE(15,6,(ROW(tblAnalyse[Datum])-ROW(INDEX(tblAnalyse[Datum],1))+1)/(tblAnalyse[Datum]&lt;&gt;""),ROW()-2)),"")))</f>
        <v/>
      </c>
      <c r="D171" s="48" t="str">
        <f>IF(ROW()=2,Start!$G$18,IF(B171="","",MIN($I$5,MAX($I$4,D170 + $I$2*(Start!$E$18-C171) - IF(C171 &gt; Start!$E$18,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IF(ROW()=2,Start!$E$18,IF(B172="","",IFERROR(INDEX(tblAnalyse[Zink],_xlfn.AGGREGATE(15,6,(ROW(tblAnalyse[Datum])-ROW(INDEX(tblAnalyse[Datum],1))+1)/(tblAnalyse[Datum]&lt;&gt;""),ROW()-2)),"")))</f>
        <v/>
      </c>
      <c r="D172" s="48" t="str">
        <f>IF(ROW()=2,Start!$G$18,IF(B172="","",MIN($I$5,MAX($I$4,D171 + $I$2*(Start!$E$18-C172) - IF(C172 &gt; Start!$E$18,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IF(ROW()=2,Start!$E$18,IF(B173="","",IFERROR(INDEX(tblAnalyse[Zink],_xlfn.AGGREGATE(15,6,(ROW(tblAnalyse[Datum])-ROW(INDEX(tblAnalyse[Datum],1))+1)/(tblAnalyse[Datum]&lt;&gt;""),ROW()-2)),"")))</f>
        <v/>
      </c>
      <c r="D173" s="48" t="str">
        <f>IF(ROW()=2,Start!$G$18,IF(B173="","",MIN($I$5,MAX($I$4,D172 + $I$2*(Start!$E$18-C173) - IF(C173 &gt; Start!$E$18,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IF(ROW()=2,Start!$E$18,IF(B174="","",IFERROR(INDEX(tblAnalyse[Zink],_xlfn.AGGREGATE(15,6,(ROW(tblAnalyse[Datum])-ROW(INDEX(tblAnalyse[Datum],1))+1)/(tblAnalyse[Datum]&lt;&gt;""),ROW()-2)),"")))</f>
        <v/>
      </c>
      <c r="D174" s="48" t="str">
        <f>IF(ROW()=2,Start!$G$18,IF(B174="","",MIN($I$5,MAX($I$4,D173 + $I$2*(Start!$E$18-C174) - IF(C174 &gt; Start!$E$18,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IF(ROW()=2,Start!$E$18,IF(B175="","",IFERROR(INDEX(tblAnalyse[Zink],_xlfn.AGGREGATE(15,6,(ROW(tblAnalyse[Datum])-ROW(INDEX(tblAnalyse[Datum],1))+1)/(tblAnalyse[Datum]&lt;&gt;""),ROW()-2)),"")))</f>
        <v/>
      </c>
      <c r="D175" s="48" t="str">
        <f>IF(ROW()=2,Start!$G$18,IF(B175="","",MIN($I$5,MAX($I$4,D174 + $I$2*(Start!$E$18-C175) - IF(C175 &gt; Start!$E$18,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IF(ROW()=2,Start!$E$18,IF(B176="","",IFERROR(INDEX(tblAnalyse[Zink],_xlfn.AGGREGATE(15,6,(ROW(tblAnalyse[Datum])-ROW(INDEX(tblAnalyse[Datum],1))+1)/(tblAnalyse[Datum]&lt;&gt;""),ROW()-2)),"")))</f>
        <v/>
      </c>
      <c r="D176" s="48" t="str">
        <f>IF(ROW()=2,Start!$G$18,IF(B176="","",MIN($I$5,MAX($I$4,D175 + $I$2*(Start!$E$18-C176) - IF(C176 &gt; Start!$E$18,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IF(ROW()=2,Start!$E$18,IF(B177="","",IFERROR(INDEX(tblAnalyse[Zink],_xlfn.AGGREGATE(15,6,(ROW(tblAnalyse[Datum])-ROW(INDEX(tblAnalyse[Datum],1))+1)/(tblAnalyse[Datum]&lt;&gt;""),ROW()-2)),"")))</f>
        <v/>
      </c>
      <c r="D177" s="48" t="str">
        <f>IF(ROW()=2,Start!$G$18,IF(B177="","",MIN($I$5,MAX($I$4,D176 + $I$2*(Start!$E$18-C177) - IF(C177 &gt; Start!$E$18,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IF(ROW()=2,Start!$E$18,IF(B178="","",IFERROR(INDEX(tblAnalyse[Zink],_xlfn.AGGREGATE(15,6,(ROW(tblAnalyse[Datum])-ROW(INDEX(tblAnalyse[Datum],1))+1)/(tblAnalyse[Datum]&lt;&gt;""),ROW()-2)),"")))</f>
        <v/>
      </c>
      <c r="D178" s="48" t="str">
        <f>IF(ROW()=2,Start!$G$18,IF(B178="","",MIN($I$5,MAX($I$4,D177 + $I$2*(Start!$E$18-C178) - IF(C178 &gt; Start!$E$18,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IF(ROW()=2,Start!$E$18,IF(B179="","",IFERROR(INDEX(tblAnalyse[Zink],_xlfn.AGGREGATE(15,6,(ROW(tblAnalyse[Datum])-ROW(INDEX(tblAnalyse[Datum],1))+1)/(tblAnalyse[Datum]&lt;&gt;""),ROW()-2)),"")))</f>
        <v/>
      </c>
      <c r="D179" s="48" t="str">
        <f>IF(ROW()=2,Start!$G$18,IF(B179="","",MIN($I$5,MAX($I$4,D178 + $I$2*(Start!$E$18-C179) - IF(C179 &gt; Start!$E$18,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IF(ROW()=2,Start!$E$18,IF(B180="","",IFERROR(INDEX(tblAnalyse[Zink],_xlfn.AGGREGATE(15,6,(ROW(tblAnalyse[Datum])-ROW(INDEX(tblAnalyse[Datum],1))+1)/(tblAnalyse[Datum]&lt;&gt;""),ROW()-2)),"")))</f>
        <v/>
      </c>
      <c r="D180" s="48" t="str">
        <f>IF(ROW()=2,Start!$G$18,IF(B180="","",MIN($I$5,MAX($I$4,D179 + $I$2*(Start!$E$18-C180) - IF(C180 &gt; Start!$E$18,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IF(ROW()=2,Start!$E$18,IF(B181="","",IFERROR(INDEX(tblAnalyse[Zink],_xlfn.AGGREGATE(15,6,(ROW(tblAnalyse[Datum])-ROW(INDEX(tblAnalyse[Datum],1))+1)/(tblAnalyse[Datum]&lt;&gt;""),ROW()-2)),"")))</f>
        <v/>
      </c>
      <c r="D181" s="48" t="str">
        <f>IF(ROW()=2,Start!$G$18,IF(B181="","",MIN($I$5,MAX($I$4,D180 + $I$2*(Start!$E$18-C181) - IF(C181 &gt; Start!$E$18,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IF(ROW()=2,Start!$E$18,IF(B182="","",IFERROR(INDEX(tblAnalyse[Zink],_xlfn.AGGREGATE(15,6,(ROW(tblAnalyse[Datum])-ROW(INDEX(tblAnalyse[Datum],1))+1)/(tblAnalyse[Datum]&lt;&gt;""),ROW()-2)),"")))</f>
        <v/>
      </c>
      <c r="D182" s="48" t="str">
        <f>IF(ROW()=2,Start!$G$18,IF(B182="","",MIN($I$5,MAX($I$4,D181 + $I$2*(Start!$E$18-C182) - IF(C182 &gt; Start!$E$18,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IF(ROW()=2,Start!$E$18,IF(B183="","",IFERROR(INDEX(tblAnalyse[Zink],_xlfn.AGGREGATE(15,6,(ROW(tblAnalyse[Datum])-ROW(INDEX(tblAnalyse[Datum],1))+1)/(tblAnalyse[Datum]&lt;&gt;""),ROW()-2)),"")))</f>
        <v/>
      </c>
      <c r="D183" s="48" t="str">
        <f>IF(ROW()=2,Start!$G$18,IF(B183="","",MIN($I$5,MAX($I$4,D182 + $I$2*(Start!$E$18-C183) - IF(C183 &gt; Start!$E$18,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IF(ROW()=2,Start!$E$18,IF(B184="","",IFERROR(INDEX(tblAnalyse[Zink],_xlfn.AGGREGATE(15,6,(ROW(tblAnalyse[Datum])-ROW(INDEX(tblAnalyse[Datum],1))+1)/(tblAnalyse[Datum]&lt;&gt;""),ROW()-2)),"")))</f>
        <v/>
      </c>
      <c r="D184" s="48" t="str">
        <f>IF(ROW()=2,Start!$G$18,IF(B184="","",MIN($I$5,MAX($I$4,D183 + $I$2*(Start!$E$18-C184) - IF(C184 &gt; Start!$E$18,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IF(ROW()=2,Start!$E$18,IF(B185="","",IFERROR(INDEX(tblAnalyse[Zink],_xlfn.AGGREGATE(15,6,(ROW(tblAnalyse[Datum])-ROW(INDEX(tblAnalyse[Datum],1))+1)/(tblAnalyse[Datum]&lt;&gt;""),ROW()-2)),"")))</f>
        <v/>
      </c>
      <c r="D185" s="48" t="str">
        <f>IF(ROW()=2,Start!$G$18,IF(B185="","",MIN($I$5,MAX($I$4,D184 + $I$2*(Start!$E$18-C185) - IF(C185 &gt; Start!$E$18,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IF(ROW()=2,Start!$E$18,IF(B186="","",IFERROR(INDEX(tblAnalyse[Zink],_xlfn.AGGREGATE(15,6,(ROW(tblAnalyse[Datum])-ROW(INDEX(tblAnalyse[Datum],1))+1)/(tblAnalyse[Datum]&lt;&gt;""),ROW()-2)),"")))</f>
        <v/>
      </c>
      <c r="D186" s="48" t="str">
        <f>IF(ROW()=2,Start!$G$18,IF(B186="","",MIN($I$5,MAX($I$4,D185 + $I$2*(Start!$E$18-C186) - IF(C186 &gt; Start!$E$18,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IF(ROW()=2,Start!$E$18,IF(B187="","",IFERROR(INDEX(tblAnalyse[Zink],_xlfn.AGGREGATE(15,6,(ROW(tblAnalyse[Datum])-ROW(INDEX(tblAnalyse[Datum],1))+1)/(tblAnalyse[Datum]&lt;&gt;""),ROW()-2)),"")))</f>
        <v/>
      </c>
      <c r="D187" s="48" t="str">
        <f>IF(ROW()=2,Start!$G$18,IF(B187="","",MIN($I$5,MAX($I$4,D186 + $I$2*(Start!$E$18-C187) - IF(C187 &gt; Start!$E$18,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IF(ROW()=2,Start!$E$18,IF(B188="","",IFERROR(INDEX(tblAnalyse[Zink],_xlfn.AGGREGATE(15,6,(ROW(tblAnalyse[Datum])-ROW(INDEX(tblAnalyse[Datum],1))+1)/(tblAnalyse[Datum]&lt;&gt;""),ROW()-2)),"")))</f>
        <v/>
      </c>
      <c r="D188" s="48" t="str">
        <f>IF(ROW()=2,Start!$G$18,IF(B188="","",MIN($I$5,MAX($I$4,D187 + $I$2*(Start!$E$18-C188) - IF(C188 &gt; Start!$E$18,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IF(ROW()=2,Start!$E$18,IF(B189="","",IFERROR(INDEX(tblAnalyse[Zink],_xlfn.AGGREGATE(15,6,(ROW(tblAnalyse[Datum])-ROW(INDEX(tblAnalyse[Datum],1))+1)/(tblAnalyse[Datum]&lt;&gt;""),ROW()-2)),"")))</f>
        <v/>
      </c>
      <c r="D189" s="48" t="str">
        <f>IF(ROW()=2,Start!$G$18,IF(B189="","",MIN($I$5,MAX($I$4,D188 + $I$2*(Start!$E$18-C189) - IF(C189 &gt; Start!$E$18,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IF(ROW()=2,Start!$E$18,IF(B190="","",IFERROR(INDEX(tblAnalyse[Zink],_xlfn.AGGREGATE(15,6,(ROW(tblAnalyse[Datum])-ROW(INDEX(tblAnalyse[Datum],1))+1)/(tblAnalyse[Datum]&lt;&gt;""),ROW()-2)),"")))</f>
        <v/>
      </c>
      <c r="D190" s="48" t="str">
        <f>IF(ROW()=2,Start!$G$18,IF(B190="","",MIN($I$5,MAX($I$4,D189 + $I$2*(Start!$E$18-C190) - IF(C190 &gt; Start!$E$18,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IF(ROW()=2,Start!$E$18,IF(B191="","",IFERROR(INDEX(tblAnalyse[Zink],_xlfn.AGGREGATE(15,6,(ROW(tblAnalyse[Datum])-ROW(INDEX(tblAnalyse[Datum],1))+1)/(tblAnalyse[Datum]&lt;&gt;""),ROW()-2)),"")))</f>
        <v/>
      </c>
      <c r="D191" s="48" t="str">
        <f>IF(ROW()=2,Start!$G$18,IF(B191="","",MIN($I$5,MAX($I$4,D190 + $I$2*(Start!$E$18-C191) - IF(C191 &gt; Start!$E$18,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IF(ROW()=2,Start!$E$18,IF(B192="","",IFERROR(INDEX(tblAnalyse[Zink],_xlfn.AGGREGATE(15,6,(ROW(tblAnalyse[Datum])-ROW(INDEX(tblAnalyse[Datum],1))+1)/(tblAnalyse[Datum]&lt;&gt;""),ROW()-2)),"")))</f>
        <v/>
      </c>
      <c r="D192" s="48" t="str">
        <f>IF(ROW()=2,Start!$G$18,IF(B192="","",MIN($I$5,MAX($I$4,D191 + $I$2*(Start!$E$18-C192) - IF(C192 &gt; Start!$E$18,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IF(ROW()=2,Start!$E$18,IF(B193="","",IFERROR(INDEX(tblAnalyse[Zink],_xlfn.AGGREGATE(15,6,(ROW(tblAnalyse[Datum])-ROW(INDEX(tblAnalyse[Datum],1))+1)/(tblAnalyse[Datum]&lt;&gt;""),ROW()-2)),"")))</f>
        <v/>
      </c>
      <c r="D193" s="48" t="str">
        <f>IF(ROW()=2,Start!$G$18,IF(B193="","",MIN($I$5,MAX($I$4,D192 + $I$2*(Start!$E$18-C193) - IF(C193 &gt; Start!$E$18,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IF(ROW()=2,Start!$E$18,IF(B194="","",IFERROR(INDEX(tblAnalyse[Zink],_xlfn.AGGREGATE(15,6,(ROW(tblAnalyse[Datum])-ROW(INDEX(tblAnalyse[Datum],1))+1)/(tblAnalyse[Datum]&lt;&gt;""),ROW()-2)),"")))</f>
        <v/>
      </c>
      <c r="D194" s="48" t="str">
        <f>IF(ROW()=2,Start!$G$18,IF(B194="","",MIN($I$5,MAX($I$4,D193 + $I$2*(Start!$E$18-C194) - IF(C194 &gt; Start!$E$18,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IF(ROW()=2,Start!$E$18,IF(B195="","",IFERROR(INDEX(tblAnalyse[Zink],_xlfn.AGGREGATE(15,6,(ROW(tblAnalyse[Datum])-ROW(INDEX(tblAnalyse[Datum],1))+1)/(tblAnalyse[Datum]&lt;&gt;""),ROW()-2)),"")))</f>
        <v/>
      </c>
      <c r="D195" s="48" t="str">
        <f>IF(ROW()=2,Start!$G$18,IF(B195="","",MIN($I$5,MAX($I$4,D194 + $I$2*(Start!$E$18-C195) - IF(C195 &gt; Start!$E$18,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IF(ROW()=2,Start!$E$18,IF(B196="","",IFERROR(INDEX(tblAnalyse[Zink],_xlfn.AGGREGATE(15,6,(ROW(tblAnalyse[Datum])-ROW(INDEX(tblAnalyse[Datum],1))+1)/(tblAnalyse[Datum]&lt;&gt;""),ROW()-2)),"")))</f>
        <v/>
      </c>
      <c r="D196" s="48" t="str">
        <f>IF(ROW()=2,Start!$G$18,IF(B196="","",MIN($I$5,MAX($I$4,D195 + $I$2*(Start!$E$18-C196) - IF(C196 &gt; Start!$E$18,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IF(ROW()=2,Start!$E$18,IF(B197="","",IFERROR(INDEX(tblAnalyse[Zink],_xlfn.AGGREGATE(15,6,(ROW(tblAnalyse[Datum])-ROW(INDEX(tblAnalyse[Datum],1))+1)/(tblAnalyse[Datum]&lt;&gt;""),ROW()-2)),"")))</f>
        <v/>
      </c>
      <c r="D197" s="48" t="str">
        <f>IF(ROW()=2,Start!$G$18,IF(B197="","",MIN($I$5,MAX($I$4,D196 + $I$2*(Start!$E$18-C197) - IF(C197 &gt; Start!$E$18,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IF(ROW()=2,Start!$E$18,IF(B198="","",IFERROR(INDEX(tblAnalyse[Zink],_xlfn.AGGREGATE(15,6,(ROW(tblAnalyse[Datum])-ROW(INDEX(tblAnalyse[Datum],1))+1)/(tblAnalyse[Datum]&lt;&gt;""),ROW()-2)),"")))</f>
        <v/>
      </c>
      <c r="D198" s="48" t="str">
        <f>IF(ROW()=2,Start!$G$18,IF(B198="","",MIN($I$5,MAX($I$4,D197 + $I$2*(Start!$E$18-C198) - IF(C198 &gt; Start!$E$18,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IF(ROW()=2,Start!$E$18,IF(B199="","",IFERROR(INDEX(tblAnalyse[Zink],_xlfn.AGGREGATE(15,6,(ROW(tblAnalyse[Datum])-ROW(INDEX(tblAnalyse[Datum],1))+1)/(tblAnalyse[Datum]&lt;&gt;""),ROW()-2)),"")))</f>
        <v/>
      </c>
      <c r="D199" s="48" t="str">
        <f>IF(ROW()=2,Start!$G$18,IF(B199="","",MIN($I$5,MAX($I$4,D198 + $I$2*(Start!$E$18-C199) - IF(C199 &gt; Start!$E$18,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IF(ROW()=2,Start!$E$18,IF(B200="","",IFERROR(INDEX(tblAnalyse[Zink],_xlfn.AGGREGATE(15,6,(ROW(tblAnalyse[Datum])-ROW(INDEX(tblAnalyse[Datum],1))+1)/(tblAnalyse[Datum]&lt;&gt;""),ROW()-2)),"")))</f>
        <v/>
      </c>
      <c r="D200" s="48" t="str">
        <f>IF(ROW()=2,Start!$G$18,IF(B200="","",MIN($I$5,MAX($I$4,D199 + $I$2*(Start!$E$18-C200) - IF(C200 &gt; Start!$E$18,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IF(ROW()=2,Start!$E$18,IF(B201="","",IFERROR(INDEX(tblAnalyse[Zink],_xlfn.AGGREGATE(15,6,(ROW(tblAnalyse[Datum])-ROW(INDEX(tblAnalyse[Datum],1))+1)/(tblAnalyse[Datum]&lt;&gt;""),ROW()-2)),"")))</f>
        <v/>
      </c>
      <c r="D201" s="48" t="str">
        <f>IF(ROW()=2,Start!$G$18,IF(B201="","",MIN($I$5,MAX($I$4,D200 + $I$2*(Start!$E$18-C201) - IF(C201 &gt; Start!$E$18,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hP+2T6YfJF09fSNIN5KZebJnlrLamtCfnTzF1rzubI5FSlVhiH9XBV44RkVZdpRFEEKnBY07rFVf+QbXFz4dWQ==" saltValue="SeyJEkQg0QUORqmyCTSZTA==" spinCount="100000" sheet="1" objects="1" scenarios="1" selectLockedCells="1"/>
  <conditionalFormatting sqref="A2:F201">
    <cfRule type="expression" dxfId="9" priority="1">
      <formula>$B2&lt;&gt;""</formula>
    </cfRule>
    <cfRule type="expression" dxfId="8" priority="2">
      <formula>AND($B2&lt;&gt;"",ISEVEN(ROW()))</formula>
    </cfRule>
  </conditionalFormatting>
  <pageMargins left="0.7" right="0.7" top="0.78740157499999996" bottom="0.78740157499999996" header="0.3" footer="0.3"/>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76C79-B27F-447F-9B5A-1F4B7C88C159}">
  <sheetPr codeName="Tabelle10">
    <tabColor theme="5"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39" customWidth="1"/>
    <col min="3" max="3" width="6.5703125" style="39" customWidth="1"/>
    <col min="4" max="4" width="16.140625" style="39" customWidth="1"/>
    <col min="5" max="5" width="7" hidden="1" customWidth="1"/>
    <col min="6" max="6" width="8.28515625" hidden="1" customWidth="1"/>
    <col min="7" max="7" width="3.5703125" customWidth="1"/>
    <col min="8" max="8" width="23.85546875" customWidth="1"/>
    <col min="9" max="9" width="7.140625" customWidth="1"/>
  </cols>
  <sheetData>
    <row r="1" spans="1:21" ht="30" customHeight="1" x14ac:dyDescent="0.25">
      <c r="A1" s="40" t="s">
        <v>5</v>
      </c>
      <c r="B1" s="56" t="s">
        <v>42</v>
      </c>
      <c r="C1" s="57" t="s">
        <v>62</v>
      </c>
      <c r="D1" s="57" t="s">
        <v>63</v>
      </c>
      <c r="E1" s="57" t="s">
        <v>0</v>
      </c>
      <c r="F1" s="58" t="s">
        <v>6</v>
      </c>
      <c r="G1" s="64"/>
      <c r="H1" s="64"/>
      <c r="I1" s="64"/>
      <c r="J1" s="45"/>
      <c r="K1" s="45"/>
      <c r="L1" s="45"/>
      <c r="M1" s="45"/>
      <c r="N1" s="45"/>
      <c r="O1" s="45"/>
      <c r="P1" s="45"/>
      <c r="Q1" s="45"/>
      <c r="R1" s="45"/>
      <c r="S1" s="45"/>
      <c r="T1" s="45"/>
      <c r="U1" s="45"/>
    </row>
    <row r="2" spans="1:21" ht="15" customHeight="1" x14ac:dyDescent="0.25">
      <c r="A2" s="60">
        <v>0</v>
      </c>
      <c r="B2" s="47" cm="1">
        <f t="array" ref="B2">IF(ROW()=2,Start!$G$3,IFERROR(INDEX(tblAnalyse[Datum],_xlfn.AGGREGATE(15,6,(ROW(tblAnalyse[Datum])-ROW(INDEX(tblAnalyse[Datum],1))+1)/(tblAnalyse[Datum]&lt;&gt;""),ROW()-2)),""))</f>
        <v>45994</v>
      </c>
      <c r="C2" s="48" cm="1">
        <f t="array" ref="C2">IF(ROW()=2,Start!$E$23,IF(B2="","",IFERROR(INDEX(tblAnalyse[Fluor],_xlfn.AGGREGATE(15,6,(ROW(tblAnalyse[Datum])-ROW(INDEX(tblAnalyse[Datum],1))+1)/(tblAnalyse[Datum]&lt;&gt;""),ROW()-2)),"")))</f>
        <v>1.3</v>
      </c>
      <c r="D2" s="48">
        <f>IF(ROW()=2,Start!$G$23,IF(B2="","",MIN($I$5,MAX($I$4,D1 + $I$2*(Start!$E$23-C2) - IF(C2 &gt; Start!$E$23, $I$3*E2, 0)))))</f>
        <v>125.99999999999999</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15</v>
      </c>
      <c r="J2" s="54"/>
      <c r="K2" s="54"/>
      <c r="L2" s="54"/>
      <c r="M2" s="54"/>
      <c r="N2" s="54"/>
      <c r="O2" s="54"/>
      <c r="P2" s="54"/>
      <c r="Q2" s="54"/>
      <c r="R2" s="54"/>
      <c r="S2" s="54"/>
      <c r="T2" s="54"/>
      <c r="U2" s="54"/>
    </row>
    <row r="3" spans="1:21" ht="15" customHeight="1" x14ac:dyDescent="0.25">
      <c r="A3" s="60">
        <f>IF(B3="","",COUNT($B$3:B3))</f>
        <v>1</v>
      </c>
      <c r="B3" s="47" cm="1">
        <f t="array" ref="B3">IF(ROW()=2,Start!$G$3,IFERROR(INDEX(tblAnalyse[Datum],_xlfn.AGGREGATE(15,6,(ROW(tblAnalyse[Datum])-ROW(INDEX(tblAnalyse[Datum],1))+1)/(tblAnalyse[Datum]&lt;&gt;""),ROW()-2)),""))</f>
        <v>46027</v>
      </c>
      <c r="C3" s="48" cm="1">
        <f t="array" ref="C3">IF(ROW()=2,Start!$E$23,IF(B3="","",IFERROR(INDEX(tblAnalyse[Fluor],_xlfn.AGGREGATE(15,6,(ROW(tblAnalyse[Datum])-ROW(INDEX(tblAnalyse[Datum],1))+1)/(tblAnalyse[Datum]&lt;&gt;""),ROW()-2)),"")))</f>
        <v>1.38</v>
      </c>
      <c r="D3" s="48">
        <f ca="1">IF(ROW()=2,Start!$G$23,IF(B3="","",MIN($I$5,MAX($I$4,D2 + $I$2*(Start!$E$23-C3) - IF(C3 &gt; Start!$E$23, $I$3*E3, 0)))))</f>
        <v>124.77575757575755</v>
      </c>
      <c r="E3" s="49">
        <f t="shared" ref="E3:E61" ca="1" si="0">IF(ROW()=2,0,IF(B3="","",IF(ROW()=3,(C3-C2)/F3,SLOPE(OFFSET(C3,-2,0,3,1),OFFSET(F3,-2,0,3,1)))))</f>
        <v>2.4242424242424195E-3</v>
      </c>
      <c r="F3" s="49" cm="1">
        <f t="array" ref="F3">IF(ROW()=2,0,IF(B3="","",IFERROR(INDEX(tblAnalyse[Kumulative Zeit],_xlfn.AGGREGATE(15,6,(ROW(tblAnalyse[Datum])-ROW(INDEX(tblAnalyse[Datum],1))+1)/(tblAnalyse[Datum]&lt;&gt;""),ROW()-2)),"")))</f>
        <v>33</v>
      </c>
      <c r="G3" s="45"/>
      <c r="H3" s="50" t="s">
        <v>4</v>
      </c>
      <c r="I3" s="61">
        <v>10</v>
      </c>
      <c r="J3" s="54"/>
      <c r="K3" s="54"/>
      <c r="L3" s="54"/>
      <c r="M3" s="54"/>
      <c r="N3" s="54"/>
      <c r="O3" s="54"/>
      <c r="P3" s="54"/>
      <c r="Q3" s="54"/>
      <c r="R3" s="54"/>
      <c r="S3" s="54"/>
      <c r="T3" s="54"/>
      <c r="U3" s="54"/>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IF(ROW()=2,Start!$E$23,IF(B4="","",IFERROR(INDEX(tblAnalyse[Fluor],_xlfn.AGGREGATE(15,6,(ROW(tblAnalyse[Datum])-ROW(INDEX(tblAnalyse[Datum],1))+1)/(tblAnalyse[Datum]&lt;&gt;""),ROW()-2)),"")))</f>
        <v>1.27</v>
      </c>
      <c r="D4" s="48">
        <f ca="1">IF(ROW()=2,Start!$G$23,IF(B4="","",MIN($I$5,MAX($I$4,D3 + $I$2*(Start!$E$23-C4) - IF(C4 &gt; Start!$E$23, $I$3*E4, 0)))))</f>
        <v>125.22575757575756</v>
      </c>
      <c r="E4" s="49">
        <f t="shared" ca="1" si="0"/>
        <v>-4.6843470740847533E-4</v>
      </c>
      <c r="F4" s="49" cm="1">
        <f t="array" ref="F4">IF(ROW()=2,0,IF(B4="","",IFERROR(INDEX(tblAnalyse[Kumulative Zeit],_xlfn.AGGREGATE(15,6,(ROW(tblAnalyse[Datum])-ROW(INDEX(tblAnalyse[Datum],1))+1)/(tblAnalyse[Datum]&lt;&gt;""),ROW()-2)),"")))</f>
        <v>68</v>
      </c>
      <c r="G4" s="45"/>
      <c r="H4" s="50" t="s">
        <v>1</v>
      </c>
      <c r="I4" s="61">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IF(ROW()=2,Start!$E$23,IF(B5="","",IFERROR(INDEX(tblAnalyse[Fluor],_xlfn.AGGREGATE(15,6,(ROW(tblAnalyse[Datum])-ROW(INDEX(tblAnalyse[Datum],1))+1)/(tblAnalyse[Datum]&lt;&gt;""),ROW()-2)),"")))</f>
        <v>1.35</v>
      </c>
      <c r="D5" s="48">
        <f ca="1">IF(ROW()=2,Start!$G$23,IF(B5="","",MIN($I$5,MAX($I$4,D4 + $I$2*(Start!$E$23-C5) - IF(C5 &gt; Start!$E$23, $I$3*E5, 0)))))</f>
        <v>124.47652891617579</v>
      </c>
      <c r="E5" s="49">
        <f t="shared" ca="1" si="0"/>
        <v>-7.7134041823789803E-5</v>
      </c>
      <c r="F5" s="49" cm="1">
        <f t="array" ref="F5">IF(ROW()=2,0,IF(B5="","",IFERROR(INDEX(tblAnalyse[Kumulative Zeit],_xlfn.AGGREGATE(15,6,(ROW(tblAnalyse[Datum])-ROW(INDEX(tblAnalyse[Datum],1))+1)/(tblAnalyse[Datum]&lt;&gt;""),ROW()-2)),"")))</f>
        <v>139</v>
      </c>
      <c r="G5" s="45"/>
      <c r="H5" s="50" t="s">
        <v>2</v>
      </c>
      <c r="I5" s="61">
        <v>200</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IF(ROW()=2,Start!$E$23,IF(B6="","",IFERROR(INDEX(tblAnalyse[Fluor],_xlfn.AGGREGATE(15,6,(ROW(tblAnalyse[Datum])-ROW(INDEX(tblAnalyse[Datum],1))+1)/(tblAnalyse[Datum]&lt;&gt;""),ROW()-2)),"")))</f>
        <v>1.42</v>
      </c>
      <c r="D6" s="48">
        <f ca="1">IF(ROW()=2,Start!$G$23,IF(B6="","",MIN($I$5,MAX($I$4,D5 + $I$2*(Start!$E$23-C6) - IF(C6 &gt; Start!$E$23, $I$3*E6, 0)))))</f>
        <v>122.66204342118425</v>
      </c>
      <c r="E6" s="49">
        <f t="shared" ca="1" si="0"/>
        <v>1.4485494991544159E-3</v>
      </c>
      <c r="F6" s="49" cm="1">
        <f t="array" ref="F6">IF(ROW()=2,0,IF(B6="","",IFERROR(INDEX(tblAnalyse[Kumulative Zeit],_xlfn.AGGREGATE(15,6,(ROW(tblAnalyse[Datum])-ROW(INDEX(tblAnalyse[Datum],1))+1)/(tblAnalyse[Datum]&lt;&gt;""),ROW()-2)),"")))</f>
        <v>166</v>
      </c>
      <c r="G6" s="45"/>
      <c r="H6" s="45"/>
      <c r="I6" s="45"/>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IF(ROW()=2,Start!$E$23,IF(B7="","",IFERROR(INDEX(tblAnalyse[Fluor],_xlfn.AGGREGATE(15,6,(ROW(tblAnalyse[Datum])-ROW(INDEX(tblAnalyse[Datum],1))+1)/(tblAnalyse[Datum]&lt;&gt;""),ROW()-2)),"")))</f>
        <v/>
      </c>
      <c r="D7" s="48" t="str">
        <f>IF(ROW()=2,Start!$G$23,IF(B7="","",MIN($I$5,MAX($I$4,D6 + $I$2*(Start!$E$23-C7) - IF(C7 &gt; Start!$E$23,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IF(ROW()=2,Start!$E$23,IF(B8="","",IFERROR(INDEX(tblAnalyse[Fluor],_xlfn.AGGREGATE(15,6,(ROW(tblAnalyse[Datum])-ROW(INDEX(tblAnalyse[Datum],1))+1)/(tblAnalyse[Datum]&lt;&gt;""),ROW()-2)),"")))</f>
        <v/>
      </c>
      <c r="D8" s="48" t="str">
        <f>IF(ROW()=2,Start!$G$23,IF(B8="","",MIN($I$5,MAX($I$4,D7 + $I$2*(Start!$E$23-C8) - IF(C8 &gt; Start!$E$23,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IF(ROW()=2,Start!$E$23,IF(B9="","",IFERROR(INDEX(tblAnalyse[Fluor],_xlfn.AGGREGATE(15,6,(ROW(tblAnalyse[Datum])-ROW(INDEX(tblAnalyse[Datum],1))+1)/(tblAnalyse[Datum]&lt;&gt;""),ROW()-2)),"")))</f>
        <v/>
      </c>
      <c r="D9" s="48" t="str">
        <f>IF(ROW()=2,Start!$G$23,IF(B9="","",MIN($I$5,MAX($I$4,D8 + $I$2*(Start!$E$23-C9) - IF(C9 &gt; Start!$E$23,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IF(ROW()=2,Start!$E$23,IF(B10="","",IFERROR(INDEX(tblAnalyse[Fluor],_xlfn.AGGREGATE(15,6,(ROW(tblAnalyse[Datum])-ROW(INDEX(tblAnalyse[Datum],1))+1)/(tblAnalyse[Datum]&lt;&gt;""),ROW()-2)),"")))</f>
        <v/>
      </c>
      <c r="D10" s="48" t="str">
        <f>IF(ROW()=2,Start!$G$23,IF(B10="","",MIN($I$5,MAX($I$4,D9 + $I$2*(Start!$E$23-C10) - IF(C10 &gt; Start!$E$23,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IF(ROW()=2,Start!$E$23,IF(B11="","",IFERROR(INDEX(tblAnalyse[Fluor],_xlfn.AGGREGATE(15,6,(ROW(tblAnalyse[Datum])-ROW(INDEX(tblAnalyse[Datum],1))+1)/(tblAnalyse[Datum]&lt;&gt;""),ROW()-2)),"")))</f>
        <v/>
      </c>
      <c r="D11" s="48" t="str">
        <f>IF(ROW()=2,Start!$G$23,IF(B11="","",MIN($I$5,MAX($I$4,D10 + $I$2*(Start!$E$23-C11) - IF(C11 &gt; Start!$E$23,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IF(ROW()=2,Start!$E$23,IF(B12="","",IFERROR(INDEX(tblAnalyse[Fluor],_xlfn.AGGREGATE(15,6,(ROW(tblAnalyse[Datum])-ROW(INDEX(tblAnalyse[Datum],1))+1)/(tblAnalyse[Datum]&lt;&gt;""),ROW()-2)),"")))</f>
        <v/>
      </c>
      <c r="D12" s="48" t="str">
        <f>IF(ROW()=2,Start!$G$23,IF(B12="","",MIN($I$5,MAX($I$4,D11 + $I$2*(Start!$E$23-C12) - IF(C12 &gt; Start!$E$23,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IF(ROW()=2,Start!$E$23,IF(B13="","",IFERROR(INDEX(tblAnalyse[Fluor],_xlfn.AGGREGATE(15,6,(ROW(tblAnalyse[Datum])-ROW(INDEX(tblAnalyse[Datum],1))+1)/(tblAnalyse[Datum]&lt;&gt;""),ROW()-2)),"")))</f>
        <v/>
      </c>
      <c r="D13" s="48" t="str">
        <f>IF(ROW()=2,Start!$G$23,IF(B13="","",MIN($I$5,MAX($I$4,D12 + $I$2*(Start!$E$23-C13) - IF(C13 &gt; Start!$E$23,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IF(ROW()=2,Start!$E$23,IF(B14="","",IFERROR(INDEX(tblAnalyse[Fluor],_xlfn.AGGREGATE(15,6,(ROW(tblAnalyse[Datum])-ROW(INDEX(tblAnalyse[Datum],1))+1)/(tblAnalyse[Datum]&lt;&gt;""),ROW()-2)),"")))</f>
        <v/>
      </c>
      <c r="D14" s="48" t="str">
        <f>IF(ROW()=2,Start!$G$23,IF(B14="","",MIN($I$5,MAX($I$4,D13 + $I$2*(Start!$E$23-C14) - IF(C14 &gt; Start!$E$23,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IF(ROW()=2,Start!$E$23,IF(B15="","",IFERROR(INDEX(tblAnalyse[Fluor],_xlfn.AGGREGATE(15,6,(ROW(tblAnalyse[Datum])-ROW(INDEX(tblAnalyse[Datum],1))+1)/(tblAnalyse[Datum]&lt;&gt;""),ROW()-2)),"")))</f>
        <v/>
      </c>
      <c r="D15" s="48" t="str">
        <f>IF(ROW()=2,Start!$G$23,IF(B15="","",MIN($I$5,MAX($I$4,D14 + $I$2*(Start!$E$23-C15) - IF(C15 &gt; Start!$E$23,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IF(ROW()=2,Start!$E$23,IF(B16="","",IFERROR(INDEX(tblAnalyse[Fluor],_xlfn.AGGREGATE(15,6,(ROW(tblAnalyse[Datum])-ROW(INDEX(tblAnalyse[Datum],1))+1)/(tblAnalyse[Datum]&lt;&gt;""),ROW()-2)),"")))</f>
        <v/>
      </c>
      <c r="D16" s="48" t="str">
        <f>IF(ROW()=2,Start!$G$23,IF(B16="","",MIN($I$5,MAX($I$4,D15 + $I$2*(Start!$E$23-C16) - IF(C16 &gt; Start!$E$23,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IF(ROW()=2,Start!$E$23,IF(B17="","",IFERROR(INDEX(tblAnalyse[Fluor],_xlfn.AGGREGATE(15,6,(ROW(tblAnalyse[Datum])-ROW(INDEX(tblAnalyse[Datum],1))+1)/(tblAnalyse[Datum]&lt;&gt;""),ROW()-2)),"")))</f>
        <v/>
      </c>
      <c r="D17" s="48" t="str">
        <f>IF(ROW()=2,Start!$G$23,IF(B17="","",MIN($I$5,MAX($I$4,D16 + $I$2*(Start!$E$23-C17) - IF(C17 &gt; Start!$E$23,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IF(ROW()=2,Start!$E$23,IF(B18="","",IFERROR(INDEX(tblAnalyse[Fluor],_xlfn.AGGREGATE(15,6,(ROW(tblAnalyse[Datum])-ROW(INDEX(tblAnalyse[Datum],1))+1)/(tblAnalyse[Datum]&lt;&gt;""),ROW()-2)),"")))</f>
        <v/>
      </c>
      <c r="D18" s="48" t="str">
        <f>IF(ROW()=2,Start!$G$23,IF(B18="","",MIN($I$5,MAX($I$4,D17 + $I$2*(Start!$E$23-C18) - IF(C18 &gt; Start!$E$23,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IF(ROW()=2,Start!$E$23,IF(B19="","",IFERROR(INDEX(tblAnalyse[Fluor],_xlfn.AGGREGATE(15,6,(ROW(tblAnalyse[Datum])-ROW(INDEX(tblAnalyse[Datum],1))+1)/(tblAnalyse[Datum]&lt;&gt;""),ROW()-2)),"")))</f>
        <v/>
      </c>
      <c r="D19" s="48" t="str">
        <f>IF(ROW()=2,Start!$G$23,IF(B19="","",MIN($I$5,MAX($I$4,D18 + $I$2*(Start!$E$23-C19) - IF(C19 &gt; Start!$E$23,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IF(ROW()=2,Start!$E$23,IF(B20="","",IFERROR(INDEX(tblAnalyse[Fluor],_xlfn.AGGREGATE(15,6,(ROW(tblAnalyse[Datum])-ROW(INDEX(tblAnalyse[Datum],1))+1)/(tblAnalyse[Datum]&lt;&gt;""),ROW()-2)),"")))</f>
        <v/>
      </c>
      <c r="D20" s="48" t="str">
        <f>IF(ROW()=2,Start!$G$23,IF(B20="","",MIN($I$5,MAX($I$4,D19 + $I$2*(Start!$E$23-C20) - IF(C20 &gt; Start!$E$23,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IF(ROW()=2,Start!$E$23,IF(B21="","",IFERROR(INDEX(tblAnalyse[Fluor],_xlfn.AGGREGATE(15,6,(ROW(tblAnalyse[Datum])-ROW(INDEX(tblAnalyse[Datum],1))+1)/(tblAnalyse[Datum]&lt;&gt;""),ROW()-2)),"")))</f>
        <v/>
      </c>
      <c r="D21" s="48" t="str">
        <f>IF(ROW()=2,Start!$G$23,IF(B21="","",MIN($I$5,MAX($I$4,D20 + $I$2*(Start!$E$23-C21) - IF(C21 &gt; Start!$E$23,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IF(ROW()=2,Start!$E$23,IF(B22="","",IFERROR(INDEX(tblAnalyse[Fluor],_xlfn.AGGREGATE(15,6,(ROW(tblAnalyse[Datum])-ROW(INDEX(tblAnalyse[Datum],1))+1)/(tblAnalyse[Datum]&lt;&gt;""),ROW()-2)),"")))</f>
        <v/>
      </c>
      <c r="D22" s="48" t="str">
        <f>IF(ROW()=2,Start!$G$23,IF(B22="","",MIN($I$5,MAX($I$4,D21 + $I$2*(Start!$E$23-C22) - IF(C22 &gt; Start!$E$23,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IF(ROW()=2,Start!$E$23,IF(B23="","",IFERROR(INDEX(tblAnalyse[Fluor],_xlfn.AGGREGATE(15,6,(ROW(tblAnalyse[Datum])-ROW(INDEX(tblAnalyse[Datum],1))+1)/(tblAnalyse[Datum]&lt;&gt;""),ROW()-2)),"")))</f>
        <v/>
      </c>
      <c r="D23" s="48" t="str">
        <f>IF(ROW()=2,Start!$G$23,IF(B23="","",MIN($I$5,MAX($I$4,D22 + $I$2*(Start!$E$23-C23) - IF(C23 &gt; Start!$E$23,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IF(ROW()=2,Start!$E$23,IF(B24="","",IFERROR(INDEX(tblAnalyse[Fluor],_xlfn.AGGREGATE(15,6,(ROW(tblAnalyse[Datum])-ROW(INDEX(tblAnalyse[Datum],1))+1)/(tblAnalyse[Datum]&lt;&gt;""),ROW()-2)),"")))</f>
        <v/>
      </c>
      <c r="D24" s="48" t="str">
        <f>IF(ROW()=2,Start!$G$23,IF(B24="","",MIN($I$5,MAX($I$4,D23 + $I$2*(Start!$E$23-C24) - IF(C24 &gt; Start!$E$23,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IF(ROW()=2,Start!$E$23,IF(B25="","",IFERROR(INDEX(tblAnalyse[Fluor],_xlfn.AGGREGATE(15,6,(ROW(tblAnalyse[Datum])-ROW(INDEX(tblAnalyse[Datum],1))+1)/(tblAnalyse[Datum]&lt;&gt;""),ROW()-2)),"")))</f>
        <v/>
      </c>
      <c r="D25" s="48" t="str">
        <f>IF(ROW()=2,Start!$G$23,IF(B25="","",MIN($I$5,MAX($I$4,D24 + $I$2*(Start!$E$23-C25) - IF(C25 &gt; Start!$E$23,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IF(ROW()=2,Start!$E$23,IF(B26="","",IFERROR(INDEX(tblAnalyse[Fluor],_xlfn.AGGREGATE(15,6,(ROW(tblAnalyse[Datum])-ROW(INDEX(tblAnalyse[Datum],1))+1)/(tblAnalyse[Datum]&lt;&gt;""),ROW()-2)),"")))</f>
        <v/>
      </c>
      <c r="D26" s="48" t="str">
        <f>IF(ROW()=2,Start!$G$23,IF(B26="","",MIN($I$5,MAX($I$4,D25 + $I$2*(Start!$E$23-C26) - IF(C26 &gt; Start!$E$23,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IF(ROW()=2,Start!$E$23,IF(B27="","",IFERROR(INDEX(tblAnalyse[Fluor],_xlfn.AGGREGATE(15,6,(ROW(tblAnalyse[Datum])-ROW(INDEX(tblAnalyse[Datum],1))+1)/(tblAnalyse[Datum]&lt;&gt;""),ROW()-2)),"")))</f>
        <v/>
      </c>
      <c r="D27" s="48" t="str">
        <f>IF(ROW()=2,Start!$G$23,IF(B27="","",MIN($I$5,MAX($I$4,D26 + $I$2*(Start!$E$23-C27) - IF(C27 &gt; Start!$E$23,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IF(ROW()=2,Start!$E$23,IF(B28="","",IFERROR(INDEX(tblAnalyse[Fluor],_xlfn.AGGREGATE(15,6,(ROW(tblAnalyse[Datum])-ROW(INDEX(tblAnalyse[Datum],1))+1)/(tblAnalyse[Datum]&lt;&gt;""),ROW()-2)),"")))</f>
        <v/>
      </c>
      <c r="D28" s="48" t="str">
        <f>IF(ROW()=2,Start!$G$23,IF(B28="","",MIN($I$5,MAX($I$4,D27 + $I$2*(Start!$E$23-C28) - IF(C28 &gt; Start!$E$23,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IF(ROW()=2,Start!$E$23,IF(B29="","",IFERROR(INDEX(tblAnalyse[Fluor],_xlfn.AGGREGATE(15,6,(ROW(tblAnalyse[Datum])-ROW(INDEX(tblAnalyse[Datum],1))+1)/(tblAnalyse[Datum]&lt;&gt;""),ROW()-2)),"")))</f>
        <v/>
      </c>
      <c r="D29" s="48" t="str">
        <f>IF(ROW()=2,Start!$G$23,IF(B29="","",MIN($I$5,MAX($I$4,D28 + $I$2*(Start!$E$23-C29) - IF(C29 &gt; Start!$E$23,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IF(ROW()=2,Start!$E$23,IF(B30="","",IFERROR(INDEX(tblAnalyse[Fluor],_xlfn.AGGREGATE(15,6,(ROW(tblAnalyse[Datum])-ROW(INDEX(tblAnalyse[Datum],1))+1)/(tblAnalyse[Datum]&lt;&gt;""),ROW()-2)),"")))</f>
        <v/>
      </c>
      <c r="D30" s="48" t="str">
        <f>IF(ROW()=2,Start!$G$23,IF(B30="","",MIN($I$5,MAX($I$4,D29 + $I$2*(Start!$E$23-C30) - IF(C30 &gt; Start!$E$23,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IF(ROW()=2,Start!$E$23,IF(B31="","",IFERROR(INDEX(tblAnalyse[Fluor],_xlfn.AGGREGATE(15,6,(ROW(tblAnalyse[Datum])-ROW(INDEX(tblAnalyse[Datum],1))+1)/(tblAnalyse[Datum]&lt;&gt;""),ROW()-2)),"")))</f>
        <v/>
      </c>
      <c r="D31" s="48" t="str">
        <f>IF(ROW()=2,Start!$G$23,IF(B31="","",MIN($I$5,MAX($I$4,D30 + $I$2*(Start!$E$23-C31) - IF(C31 &gt; Start!$E$23,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IF(ROW()=2,Start!$E$23,IF(B32="","",IFERROR(INDEX(tblAnalyse[Fluor],_xlfn.AGGREGATE(15,6,(ROW(tblAnalyse[Datum])-ROW(INDEX(tblAnalyse[Datum],1))+1)/(tblAnalyse[Datum]&lt;&gt;""),ROW()-2)),"")))</f>
        <v/>
      </c>
      <c r="D32" s="48" t="str">
        <f>IF(ROW()=2,Start!$G$23,IF(B32="","",MIN($I$5,MAX($I$4,D31 + $I$2*(Start!$E$23-C32) - IF(C32 &gt; Start!$E$23,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IF(ROW()=2,Start!$E$23,IF(B33="","",IFERROR(INDEX(tblAnalyse[Fluor],_xlfn.AGGREGATE(15,6,(ROW(tblAnalyse[Datum])-ROW(INDEX(tblAnalyse[Datum],1))+1)/(tblAnalyse[Datum]&lt;&gt;""),ROW()-2)),"")))</f>
        <v/>
      </c>
      <c r="D33" s="48" t="str">
        <f>IF(ROW()=2,Start!$G$23,IF(B33="","",MIN($I$5,MAX($I$4,D32 + $I$2*(Start!$E$23-C33) - IF(C33 &gt; Start!$E$23,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IF(ROW()=2,Start!$E$23,IF(B34="","",IFERROR(INDEX(tblAnalyse[Fluor],_xlfn.AGGREGATE(15,6,(ROW(tblAnalyse[Datum])-ROW(INDEX(tblAnalyse[Datum],1))+1)/(tblAnalyse[Datum]&lt;&gt;""),ROW()-2)),"")))</f>
        <v/>
      </c>
      <c r="D34" s="48" t="str">
        <f>IF(ROW()=2,Start!$G$23,IF(B34="","",MIN($I$5,MAX($I$4,D33 + $I$2*(Start!$E$23-C34) - IF(C34 &gt; Start!$E$23,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IF(ROW()=2,Start!$E$23,IF(B35="","",IFERROR(INDEX(tblAnalyse[Fluor],_xlfn.AGGREGATE(15,6,(ROW(tblAnalyse[Datum])-ROW(INDEX(tblAnalyse[Datum],1))+1)/(tblAnalyse[Datum]&lt;&gt;""),ROW()-2)),"")))</f>
        <v/>
      </c>
      <c r="D35" s="48" t="str">
        <f>IF(ROW()=2,Start!$G$23,IF(B35="","",MIN($I$5,MAX($I$4,D34 + $I$2*(Start!$E$23-C35) - IF(C35 &gt; Start!$E$23,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IF(ROW()=2,Start!$E$23,IF(B36="","",IFERROR(INDEX(tblAnalyse[Fluor],_xlfn.AGGREGATE(15,6,(ROW(tblAnalyse[Datum])-ROW(INDEX(tblAnalyse[Datum],1))+1)/(tblAnalyse[Datum]&lt;&gt;""),ROW()-2)),"")))</f>
        <v/>
      </c>
      <c r="D36" s="48" t="str">
        <f>IF(ROW()=2,Start!$G$23,IF(B36="","",MIN($I$5,MAX($I$4,D35 + $I$2*(Start!$E$23-C36) - IF(C36 &gt; Start!$E$23,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IF(ROW()=2,Start!$E$23,IF(B37="","",IFERROR(INDEX(tblAnalyse[Fluor],_xlfn.AGGREGATE(15,6,(ROW(tblAnalyse[Datum])-ROW(INDEX(tblAnalyse[Datum],1))+1)/(tblAnalyse[Datum]&lt;&gt;""),ROW()-2)),"")))</f>
        <v/>
      </c>
      <c r="D37" s="48" t="str">
        <f>IF(ROW()=2,Start!$G$23,IF(B37="","",MIN($I$5,MAX($I$4,D36 + $I$2*(Start!$E$23-C37) - IF(C37 &gt; Start!$E$23,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IF(ROW()=2,Start!$E$23,IF(B38="","",IFERROR(INDEX(tblAnalyse[Fluor],_xlfn.AGGREGATE(15,6,(ROW(tblAnalyse[Datum])-ROW(INDEX(tblAnalyse[Datum],1))+1)/(tblAnalyse[Datum]&lt;&gt;""),ROW()-2)),"")))</f>
        <v/>
      </c>
      <c r="D38" s="48" t="str">
        <f>IF(ROW()=2,Start!$G$23,IF(B38="","",MIN($I$5,MAX($I$4,D37 + $I$2*(Start!$E$23-C38) - IF(C38 &gt; Start!$E$23,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IF(ROW()=2,Start!$E$23,IF(B39="","",IFERROR(INDEX(tblAnalyse[Fluor],_xlfn.AGGREGATE(15,6,(ROW(tblAnalyse[Datum])-ROW(INDEX(tblAnalyse[Datum],1))+1)/(tblAnalyse[Datum]&lt;&gt;""),ROW()-2)),"")))</f>
        <v/>
      </c>
      <c r="D39" s="48" t="str">
        <f>IF(ROW()=2,Start!$G$23,IF(B39="","",MIN($I$5,MAX($I$4,D38 + $I$2*(Start!$E$23-C39) - IF(C39 &gt; Start!$E$23,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IF(ROW()=2,Start!$E$23,IF(B40="","",IFERROR(INDEX(tblAnalyse[Fluor],_xlfn.AGGREGATE(15,6,(ROW(tblAnalyse[Datum])-ROW(INDEX(tblAnalyse[Datum],1))+1)/(tblAnalyse[Datum]&lt;&gt;""),ROW()-2)),"")))</f>
        <v/>
      </c>
      <c r="D40" s="48" t="str">
        <f>IF(ROW()=2,Start!$G$23,IF(B40="","",MIN($I$5,MAX($I$4,D39 + $I$2*(Start!$E$23-C40) - IF(C40 &gt; Start!$E$23,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IF(ROW()=2,Start!$E$23,IF(B41="","",IFERROR(INDEX(tblAnalyse[Fluor],_xlfn.AGGREGATE(15,6,(ROW(tblAnalyse[Datum])-ROW(INDEX(tblAnalyse[Datum],1))+1)/(tblAnalyse[Datum]&lt;&gt;""),ROW()-2)),"")))</f>
        <v/>
      </c>
      <c r="D41" s="48" t="str">
        <f>IF(ROW()=2,Start!$G$23,IF(B41="","",MIN($I$5,MAX($I$4,D40 + $I$2*(Start!$E$23-C41) - IF(C41 &gt; Start!$E$23,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IF(ROW()=2,Start!$E$23,IF(B42="","",IFERROR(INDEX(tblAnalyse[Fluor],_xlfn.AGGREGATE(15,6,(ROW(tblAnalyse[Datum])-ROW(INDEX(tblAnalyse[Datum],1))+1)/(tblAnalyse[Datum]&lt;&gt;""),ROW()-2)),"")))</f>
        <v/>
      </c>
      <c r="D42" s="48" t="str">
        <f>IF(ROW()=2,Start!$G$23,IF(B42="","",MIN($I$5,MAX($I$4,D41 + $I$2*(Start!$E$23-C42) - IF(C42 &gt; Start!$E$23,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IF(ROW()=2,Start!$E$23,IF(B43="","",IFERROR(INDEX(tblAnalyse[Fluor],_xlfn.AGGREGATE(15,6,(ROW(tblAnalyse[Datum])-ROW(INDEX(tblAnalyse[Datum],1))+1)/(tblAnalyse[Datum]&lt;&gt;""),ROW()-2)),"")))</f>
        <v/>
      </c>
      <c r="D43" s="48" t="str">
        <f>IF(ROW()=2,Start!$G$23,IF(B43="","",MIN($I$5,MAX($I$4,D42 + $I$2*(Start!$E$23-C43) - IF(C43 &gt; Start!$E$23,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IF(ROW()=2,Start!$E$23,IF(B44="","",IFERROR(INDEX(tblAnalyse[Fluor],_xlfn.AGGREGATE(15,6,(ROW(tblAnalyse[Datum])-ROW(INDEX(tblAnalyse[Datum],1))+1)/(tblAnalyse[Datum]&lt;&gt;""),ROW()-2)),"")))</f>
        <v/>
      </c>
      <c r="D44" s="48" t="str">
        <f>IF(ROW()=2,Start!$G$23,IF(B44="","",MIN($I$5,MAX($I$4,D43 + $I$2*(Start!$E$23-C44) - IF(C44 &gt; Start!$E$23,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IF(ROW()=2,Start!$E$23,IF(B45="","",IFERROR(INDEX(tblAnalyse[Fluor],_xlfn.AGGREGATE(15,6,(ROW(tblAnalyse[Datum])-ROW(INDEX(tblAnalyse[Datum],1))+1)/(tblAnalyse[Datum]&lt;&gt;""),ROW()-2)),"")))</f>
        <v/>
      </c>
      <c r="D45" s="48" t="str">
        <f>IF(ROW()=2,Start!$G$23,IF(B45="","",MIN($I$5,MAX($I$4,D44 + $I$2*(Start!$E$23-C45) - IF(C45 &gt; Start!$E$23,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IF(ROW()=2,Start!$E$23,IF(B46="","",IFERROR(INDEX(tblAnalyse[Fluor],_xlfn.AGGREGATE(15,6,(ROW(tblAnalyse[Datum])-ROW(INDEX(tblAnalyse[Datum],1))+1)/(tblAnalyse[Datum]&lt;&gt;""),ROW()-2)),"")))</f>
        <v/>
      </c>
      <c r="D46" s="48" t="str">
        <f>IF(ROW()=2,Start!$G$23,IF(B46="","",MIN($I$5,MAX($I$4,D45 + $I$2*(Start!$E$23-C46) - IF(C46 &gt; Start!$E$23,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IF(ROW()=2,Start!$E$23,IF(B47="","",IFERROR(INDEX(tblAnalyse[Fluor],_xlfn.AGGREGATE(15,6,(ROW(tblAnalyse[Datum])-ROW(INDEX(tblAnalyse[Datum],1))+1)/(tblAnalyse[Datum]&lt;&gt;""),ROW()-2)),"")))</f>
        <v/>
      </c>
      <c r="D47" s="48" t="str">
        <f>IF(ROW()=2,Start!$G$23,IF(B47="","",MIN($I$5,MAX($I$4,D46 + $I$2*(Start!$E$23-C47) - IF(C47 &gt; Start!$E$23,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IF(ROW()=2,Start!$E$23,IF(B48="","",IFERROR(INDEX(tblAnalyse[Fluor],_xlfn.AGGREGATE(15,6,(ROW(tblAnalyse[Datum])-ROW(INDEX(tblAnalyse[Datum],1))+1)/(tblAnalyse[Datum]&lt;&gt;""),ROW()-2)),"")))</f>
        <v/>
      </c>
      <c r="D48" s="48" t="str">
        <f>IF(ROW()=2,Start!$G$23,IF(B48="","",MIN($I$5,MAX($I$4,D47 + $I$2*(Start!$E$23-C48) - IF(C48 &gt; Start!$E$23,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IF(ROW()=2,Start!$E$23,IF(B49="","",IFERROR(INDEX(tblAnalyse[Fluor],_xlfn.AGGREGATE(15,6,(ROW(tblAnalyse[Datum])-ROW(INDEX(tblAnalyse[Datum],1))+1)/(tblAnalyse[Datum]&lt;&gt;""),ROW()-2)),"")))</f>
        <v/>
      </c>
      <c r="D49" s="48" t="str">
        <f>IF(ROW()=2,Start!$G$23,IF(B49="","",MIN($I$5,MAX($I$4,D48 + $I$2*(Start!$E$23-C49) - IF(C49 &gt; Start!$E$23,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IF(ROW()=2,Start!$E$23,IF(B50="","",IFERROR(INDEX(tblAnalyse[Fluor],_xlfn.AGGREGATE(15,6,(ROW(tblAnalyse[Datum])-ROW(INDEX(tblAnalyse[Datum],1))+1)/(tblAnalyse[Datum]&lt;&gt;""),ROW()-2)),"")))</f>
        <v/>
      </c>
      <c r="D50" s="48" t="str">
        <f>IF(ROW()=2,Start!$G$23,IF(B50="","",MIN($I$5,MAX($I$4,D49 + $I$2*(Start!$E$23-C50) - IF(C50 &gt; Start!$E$23,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IF(ROW()=2,Start!$E$23,IF(B51="","",IFERROR(INDEX(tblAnalyse[Fluor],_xlfn.AGGREGATE(15,6,(ROW(tblAnalyse[Datum])-ROW(INDEX(tblAnalyse[Datum],1))+1)/(tblAnalyse[Datum]&lt;&gt;""),ROW()-2)),"")))</f>
        <v/>
      </c>
      <c r="D51" s="48" t="str">
        <f>IF(ROW()=2,Start!$G$23,IF(B51="","",MIN($I$5,MAX($I$4,D50 + $I$2*(Start!$E$23-C51) - IF(C51 &gt; Start!$E$23,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IF(ROW()=2,Start!$E$23,IF(B52="","",IFERROR(INDEX(tblAnalyse[Fluor],_xlfn.AGGREGATE(15,6,(ROW(tblAnalyse[Datum])-ROW(INDEX(tblAnalyse[Datum],1))+1)/(tblAnalyse[Datum]&lt;&gt;""),ROW()-2)),"")))</f>
        <v/>
      </c>
      <c r="D52" s="48" t="str">
        <f>IF(ROW()=2,Start!$G$23,IF(B52="","",MIN($I$5,MAX($I$4,D51 + $I$2*(Start!$E$23-C52) - IF(C52 &gt; Start!$E$23,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IF(ROW()=2,Start!$E$23,IF(B53="","",IFERROR(INDEX(tblAnalyse[Fluor],_xlfn.AGGREGATE(15,6,(ROW(tblAnalyse[Datum])-ROW(INDEX(tblAnalyse[Datum],1))+1)/(tblAnalyse[Datum]&lt;&gt;""),ROW()-2)),"")))</f>
        <v/>
      </c>
      <c r="D53" s="48" t="str">
        <f>IF(ROW()=2,Start!$G$23,IF(B53="","",MIN($I$5,MAX($I$4,D52 + $I$2*(Start!$E$23-C53) - IF(C53 &gt; Start!$E$23,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IF(ROW()=2,Start!$E$23,IF(B54="","",IFERROR(INDEX(tblAnalyse[Fluor],_xlfn.AGGREGATE(15,6,(ROW(tblAnalyse[Datum])-ROW(INDEX(tblAnalyse[Datum],1))+1)/(tblAnalyse[Datum]&lt;&gt;""),ROW()-2)),"")))</f>
        <v/>
      </c>
      <c r="D54" s="48" t="str">
        <f>IF(ROW()=2,Start!$G$23,IF(B54="","",MIN($I$5,MAX($I$4,D53 + $I$2*(Start!$E$23-C54) - IF(C54 &gt; Start!$E$23,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IF(ROW()=2,Start!$E$23,IF(B55="","",IFERROR(INDEX(tblAnalyse[Fluor],_xlfn.AGGREGATE(15,6,(ROW(tblAnalyse[Datum])-ROW(INDEX(tblAnalyse[Datum],1))+1)/(tblAnalyse[Datum]&lt;&gt;""),ROW()-2)),"")))</f>
        <v/>
      </c>
      <c r="D55" s="48" t="str">
        <f>IF(ROW()=2,Start!$G$23,IF(B55="","",MIN($I$5,MAX($I$4,D54 + $I$2*(Start!$E$23-C55) - IF(C55 &gt; Start!$E$23,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IF(ROW()=2,Start!$E$23,IF(B56="","",IFERROR(INDEX(tblAnalyse[Fluor],_xlfn.AGGREGATE(15,6,(ROW(tblAnalyse[Datum])-ROW(INDEX(tblAnalyse[Datum],1))+1)/(tblAnalyse[Datum]&lt;&gt;""),ROW()-2)),"")))</f>
        <v/>
      </c>
      <c r="D56" s="48" t="str">
        <f>IF(ROW()=2,Start!$G$23,IF(B56="","",MIN($I$5,MAX($I$4,D55 + $I$2*(Start!$E$23-C56) - IF(C56 &gt; Start!$E$23,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IF(ROW()=2,Start!$E$23,IF(B57="","",IFERROR(INDEX(tblAnalyse[Fluor],_xlfn.AGGREGATE(15,6,(ROW(tblAnalyse[Datum])-ROW(INDEX(tblAnalyse[Datum],1))+1)/(tblAnalyse[Datum]&lt;&gt;""),ROW()-2)),"")))</f>
        <v/>
      </c>
      <c r="D57" s="48" t="str">
        <f>IF(ROW()=2,Start!$G$23,IF(B57="","",MIN($I$5,MAX($I$4,D56 + $I$2*(Start!$E$23-C57) - IF(C57 &gt; Start!$E$23,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IF(ROW()=2,Start!$E$23,IF(B58="","",IFERROR(INDEX(tblAnalyse[Fluor],_xlfn.AGGREGATE(15,6,(ROW(tblAnalyse[Datum])-ROW(INDEX(tblAnalyse[Datum],1))+1)/(tblAnalyse[Datum]&lt;&gt;""),ROW()-2)),"")))</f>
        <v/>
      </c>
      <c r="D58" s="48" t="str">
        <f>IF(ROW()=2,Start!$G$23,IF(B58="","",MIN($I$5,MAX($I$4,D57 + $I$2*(Start!$E$23-C58) - IF(C58 &gt; Start!$E$23,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IF(ROW()=2,Start!$E$23,IF(B59="","",IFERROR(INDEX(tblAnalyse[Fluor],_xlfn.AGGREGATE(15,6,(ROW(tblAnalyse[Datum])-ROW(INDEX(tblAnalyse[Datum],1))+1)/(tblAnalyse[Datum]&lt;&gt;""),ROW()-2)),"")))</f>
        <v/>
      </c>
      <c r="D59" s="48" t="str">
        <f>IF(ROW()=2,Start!$G$23,IF(B59="","",MIN($I$5,MAX($I$4,D58 + $I$2*(Start!$E$23-C59) - IF(C59 &gt; Start!$E$23,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IF(ROW()=2,Start!$E$23,IF(B60="","",IFERROR(INDEX(tblAnalyse[Fluor],_xlfn.AGGREGATE(15,6,(ROW(tblAnalyse[Datum])-ROW(INDEX(tblAnalyse[Datum],1))+1)/(tblAnalyse[Datum]&lt;&gt;""),ROW()-2)),"")))</f>
        <v/>
      </c>
      <c r="D60" s="48" t="str">
        <f>IF(ROW()=2,Start!$G$23,IF(B60="","",MIN($I$5,MAX($I$4,D59 + $I$2*(Start!$E$23-C60) - IF(C60 &gt; Start!$E$23,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IF(ROW()=2,Start!$E$23,IF(B61="","",IFERROR(INDEX(tblAnalyse[Fluor],_xlfn.AGGREGATE(15,6,(ROW(tblAnalyse[Datum])-ROW(INDEX(tblAnalyse[Datum],1))+1)/(tblAnalyse[Datum]&lt;&gt;""),ROW()-2)),"")))</f>
        <v/>
      </c>
      <c r="D61" s="48" t="str">
        <f>IF(ROW()=2,Start!$G$23,IF(B61="","",MIN($I$5,MAX($I$4,D60 + $I$2*(Start!$E$23-C61) - IF(C61 &gt; Start!$E$23,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IF(ROW()=2,Start!$E$23,IF(B62="","",IFERROR(INDEX(tblAnalyse[Fluor],_xlfn.AGGREGATE(15,6,(ROW(tblAnalyse[Datum])-ROW(INDEX(tblAnalyse[Datum],1))+1)/(tblAnalyse[Datum]&lt;&gt;""),ROW()-2)),"")))</f>
        <v/>
      </c>
      <c r="D62" s="48" t="str">
        <f>IF(ROW()=2,Start!$G$23,IF(B62="","",MIN($I$5,MAX($I$4,D61 + $I$2*(Start!$E$23-C62) - IF(C62 &gt; Start!$E$23,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IF(ROW()=2,Start!$E$23,IF(B63="","",IFERROR(INDEX(tblAnalyse[Fluor],_xlfn.AGGREGATE(15,6,(ROW(tblAnalyse[Datum])-ROW(INDEX(tblAnalyse[Datum],1))+1)/(tblAnalyse[Datum]&lt;&gt;""),ROW()-2)),"")))</f>
        <v/>
      </c>
      <c r="D63" s="48" t="str">
        <f>IF(ROW()=2,Start!$G$23,IF(B63="","",MIN($I$5,MAX($I$4,D62 + $I$2*(Start!$E$23-C63) - IF(C63 &gt; Start!$E$23,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IF(ROW()=2,Start!$E$23,IF(B64="","",IFERROR(INDEX(tblAnalyse[Fluor],_xlfn.AGGREGATE(15,6,(ROW(tblAnalyse[Datum])-ROW(INDEX(tblAnalyse[Datum],1))+1)/(tblAnalyse[Datum]&lt;&gt;""),ROW()-2)),"")))</f>
        <v/>
      </c>
      <c r="D64" s="48" t="str">
        <f>IF(ROW()=2,Start!$G$23,IF(B64="","",MIN($I$5,MAX($I$4,D63 + $I$2*(Start!$E$23-C64) - IF(C64 &gt; Start!$E$23,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IF(ROW()=2,Start!$E$23,IF(B65="","",IFERROR(INDEX(tblAnalyse[Fluor],_xlfn.AGGREGATE(15,6,(ROW(tblAnalyse[Datum])-ROW(INDEX(tblAnalyse[Datum],1))+1)/(tblAnalyse[Datum]&lt;&gt;""),ROW()-2)),"")))</f>
        <v/>
      </c>
      <c r="D65" s="48" t="str">
        <f>IF(ROW()=2,Start!$G$23,IF(B65="","",MIN($I$5,MAX($I$4,D64 + $I$2*(Start!$E$23-C65) - IF(C65 &gt; Start!$E$23,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IF(ROW()=2,Start!$E$23,IF(B66="","",IFERROR(INDEX(tblAnalyse[Fluor],_xlfn.AGGREGATE(15,6,(ROW(tblAnalyse[Datum])-ROW(INDEX(tblAnalyse[Datum],1))+1)/(tblAnalyse[Datum]&lt;&gt;""),ROW()-2)),"")))</f>
        <v/>
      </c>
      <c r="D66" s="48" t="str">
        <f>IF(ROW()=2,Start!$G$23,IF(B66="","",MIN($I$5,MAX($I$4,D65 + $I$2*(Start!$E$23-C66) - IF(C66 &gt; Start!$E$23,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IF(ROW()=2,Start!$E$23,IF(B67="","",IFERROR(INDEX(tblAnalyse[Fluor],_xlfn.AGGREGATE(15,6,(ROW(tblAnalyse[Datum])-ROW(INDEX(tblAnalyse[Datum],1))+1)/(tblAnalyse[Datum]&lt;&gt;""),ROW()-2)),"")))</f>
        <v/>
      </c>
      <c r="D67" s="48" t="str">
        <f>IF(ROW()=2,Start!$G$23,IF(B67="","",MIN($I$5,MAX($I$4,D66 + $I$2*(Start!$E$23-C67) - IF(C67 &gt; Start!$E$23,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IF(ROW()=2,Start!$E$23,IF(B68="","",IFERROR(INDEX(tblAnalyse[Fluor],_xlfn.AGGREGATE(15,6,(ROW(tblAnalyse[Datum])-ROW(INDEX(tblAnalyse[Datum],1))+1)/(tblAnalyse[Datum]&lt;&gt;""),ROW()-2)),"")))</f>
        <v/>
      </c>
      <c r="D68" s="48" t="str">
        <f>IF(ROW()=2,Start!$G$23,IF(B68="","",MIN($I$5,MAX($I$4,D67 + $I$2*(Start!$E$23-C68) - IF(C68 &gt; Start!$E$23,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IF(ROW()=2,Start!$E$23,IF(B69="","",IFERROR(INDEX(tblAnalyse[Fluor],_xlfn.AGGREGATE(15,6,(ROW(tblAnalyse[Datum])-ROW(INDEX(tblAnalyse[Datum],1))+1)/(tblAnalyse[Datum]&lt;&gt;""),ROW()-2)),"")))</f>
        <v/>
      </c>
      <c r="D69" s="48" t="str">
        <f>IF(ROW()=2,Start!$G$23,IF(B69="","",MIN($I$5,MAX($I$4,D68 + $I$2*(Start!$E$23-C69) - IF(C69 &gt; Start!$E$23,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IF(ROW()=2,Start!$E$23,IF(B70="","",IFERROR(INDEX(tblAnalyse[Fluor],_xlfn.AGGREGATE(15,6,(ROW(tblAnalyse[Datum])-ROW(INDEX(tblAnalyse[Datum],1))+1)/(tblAnalyse[Datum]&lt;&gt;""),ROW()-2)),"")))</f>
        <v/>
      </c>
      <c r="D70" s="48" t="str">
        <f>IF(ROW()=2,Start!$G$23,IF(B70="","",MIN($I$5,MAX($I$4,D69 + $I$2*(Start!$E$23-C70) - IF(C70 &gt; Start!$E$23,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IF(ROW()=2,Start!$E$23,IF(B71="","",IFERROR(INDEX(tblAnalyse[Fluor],_xlfn.AGGREGATE(15,6,(ROW(tblAnalyse[Datum])-ROW(INDEX(tblAnalyse[Datum],1))+1)/(tblAnalyse[Datum]&lt;&gt;""),ROW()-2)),"")))</f>
        <v/>
      </c>
      <c r="D71" s="48" t="str">
        <f>IF(ROW()=2,Start!$G$23,IF(B71="","",MIN($I$5,MAX($I$4,D70 + $I$2*(Start!$E$23-C71) - IF(C71 &gt; Start!$E$23,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IF(ROW()=2,Start!$E$23,IF(B72="","",IFERROR(INDEX(tblAnalyse[Fluor],_xlfn.AGGREGATE(15,6,(ROW(tblAnalyse[Datum])-ROW(INDEX(tblAnalyse[Datum],1))+1)/(tblAnalyse[Datum]&lt;&gt;""),ROW()-2)),"")))</f>
        <v/>
      </c>
      <c r="D72" s="48" t="str">
        <f>IF(ROW()=2,Start!$G$23,IF(B72="","",MIN($I$5,MAX($I$4,D71 + $I$2*(Start!$E$23-C72) - IF(C72 &gt; Start!$E$23,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IF(ROW()=2,Start!$E$23,IF(B73="","",IFERROR(INDEX(tblAnalyse[Fluor],_xlfn.AGGREGATE(15,6,(ROW(tblAnalyse[Datum])-ROW(INDEX(tblAnalyse[Datum],1))+1)/(tblAnalyse[Datum]&lt;&gt;""),ROW()-2)),"")))</f>
        <v/>
      </c>
      <c r="D73" s="48" t="str">
        <f>IF(ROW()=2,Start!$G$23,IF(B73="","",MIN($I$5,MAX($I$4,D72 + $I$2*(Start!$E$23-C73) - IF(C73 &gt; Start!$E$23,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IF(ROW()=2,Start!$E$23,IF(B74="","",IFERROR(INDEX(tblAnalyse[Fluor],_xlfn.AGGREGATE(15,6,(ROW(tblAnalyse[Datum])-ROW(INDEX(tblAnalyse[Datum],1))+1)/(tblAnalyse[Datum]&lt;&gt;""),ROW()-2)),"")))</f>
        <v/>
      </c>
      <c r="D74" s="48" t="str">
        <f>IF(ROW()=2,Start!$G$23,IF(B74="","",MIN($I$5,MAX($I$4,D73 + $I$2*(Start!$E$23-C74) - IF(C74 &gt; Start!$E$23,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IF(ROW()=2,Start!$E$23,IF(B75="","",IFERROR(INDEX(tblAnalyse[Fluor],_xlfn.AGGREGATE(15,6,(ROW(tblAnalyse[Datum])-ROW(INDEX(tblAnalyse[Datum],1))+1)/(tblAnalyse[Datum]&lt;&gt;""),ROW()-2)),"")))</f>
        <v/>
      </c>
      <c r="D75" s="48" t="str">
        <f>IF(ROW()=2,Start!$G$23,IF(B75="","",MIN($I$5,MAX($I$4,D74 + $I$2*(Start!$E$23-C75) - IF(C75 &gt; Start!$E$23,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IF(ROW()=2,Start!$E$23,IF(B76="","",IFERROR(INDEX(tblAnalyse[Fluor],_xlfn.AGGREGATE(15,6,(ROW(tblAnalyse[Datum])-ROW(INDEX(tblAnalyse[Datum],1))+1)/(tblAnalyse[Datum]&lt;&gt;""),ROW()-2)),"")))</f>
        <v/>
      </c>
      <c r="D76" s="48" t="str">
        <f>IF(ROW()=2,Start!$G$23,IF(B76="","",MIN($I$5,MAX($I$4,D75 + $I$2*(Start!$E$23-C76) - IF(C76 &gt; Start!$E$23,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IF(ROW()=2,Start!$E$23,IF(B77="","",IFERROR(INDEX(tblAnalyse[Fluor],_xlfn.AGGREGATE(15,6,(ROW(tblAnalyse[Datum])-ROW(INDEX(tblAnalyse[Datum],1))+1)/(tblAnalyse[Datum]&lt;&gt;""),ROW()-2)),"")))</f>
        <v/>
      </c>
      <c r="D77" s="48" t="str">
        <f>IF(ROW()=2,Start!$G$23,IF(B77="","",MIN($I$5,MAX($I$4,D76 + $I$2*(Start!$E$23-C77) - IF(C77 &gt; Start!$E$23,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IF(ROW()=2,Start!$E$23,IF(B78="","",IFERROR(INDEX(tblAnalyse[Fluor],_xlfn.AGGREGATE(15,6,(ROW(tblAnalyse[Datum])-ROW(INDEX(tblAnalyse[Datum],1))+1)/(tblAnalyse[Datum]&lt;&gt;""),ROW()-2)),"")))</f>
        <v/>
      </c>
      <c r="D78" s="48" t="str">
        <f>IF(ROW()=2,Start!$G$23,IF(B78="","",MIN($I$5,MAX($I$4,D77 + $I$2*(Start!$E$23-C78) - IF(C78 &gt; Start!$E$23,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IF(ROW()=2,Start!$E$23,IF(B79="","",IFERROR(INDEX(tblAnalyse[Fluor],_xlfn.AGGREGATE(15,6,(ROW(tblAnalyse[Datum])-ROW(INDEX(tblAnalyse[Datum],1))+1)/(tblAnalyse[Datum]&lt;&gt;""),ROW()-2)),"")))</f>
        <v/>
      </c>
      <c r="D79" s="48" t="str">
        <f>IF(ROW()=2,Start!$G$23,IF(B79="","",MIN($I$5,MAX($I$4,D78 + $I$2*(Start!$E$23-C79) - IF(C79 &gt; Start!$E$23,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IF(ROW()=2,Start!$E$23,IF(B80="","",IFERROR(INDEX(tblAnalyse[Fluor],_xlfn.AGGREGATE(15,6,(ROW(tblAnalyse[Datum])-ROW(INDEX(tblAnalyse[Datum],1))+1)/(tblAnalyse[Datum]&lt;&gt;""),ROW()-2)),"")))</f>
        <v/>
      </c>
      <c r="D80" s="48" t="str">
        <f>IF(ROW()=2,Start!$G$23,IF(B80="","",MIN($I$5,MAX($I$4,D79 + $I$2*(Start!$E$23-C80) - IF(C80 &gt; Start!$E$23,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IF(ROW()=2,Start!$E$23,IF(B81="","",IFERROR(INDEX(tblAnalyse[Fluor],_xlfn.AGGREGATE(15,6,(ROW(tblAnalyse[Datum])-ROW(INDEX(tblAnalyse[Datum],1))+1)/(tblAnalyse[Datum]&lt;&gt;""),ROW()-2)),"")))</f>
        <v/>
      </c>
      <c r="D81" s="48" t="str">
        <f>IF(ROW()=2,Start!$G$23,IF(B81="","",MIN($I$5,MAX($I$4,D80 + $I$2*(Start!$E$23-C81) - IF(C81 &gt; Start!$E$23,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IF(ROW()=2,Start!$E$23,IF(B82="","",IFERROR(INDEX(tblAnalyse[Fluor],_xlfn.AGGREGATE(15,6,(ROW(tblAnalyse[Datum])-ROW(INDEX(tblAnalyse[Datum],1))+1)/(tblAnalyse[Datum]&lt;&gt;""),ROW()-2)),"")))</f>
        <v/>
      </c>
      <c r="D82" s="48" t="str">
        <f>IF(ROW()=2,Start!$G$23,IF(B82="","",MIN($I$5,MAX($I$4,D81 + $I$2*(Start!$E$23-C82) - IF(C82 &gt; Start!$E$23,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IF(ROW()=2,Start!$E$23,IF(B83="","",IFERROR(INDEX(tblAnalyse[Fluor],_xlfn.AGGREGATE(15,6,(ROW(tblAnalyse[Datum])-ROW(INDEX(tblAnalyse[Datum],1))+1)/(tblAnalyse[Datum]&lt;&gt;""),ROW()-2)),"")))</f>
        <v/>
      </c>
      <c r="D83" s="48" t="str">
        <f>IF(ROW()=2,Start!$G$23,IF(B83="","",MIN($I$5,MAX($I$4,D82 + $I$2*(Start!$E$23-C83) - IF(C83 &gt; Start!$E$23,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IF(ROW()=2,Start!$E$23,IF(B84="","",IFERROR(INDEX(tblAnalyse[Fluor],_xlfn.AGGREGATE(15,6,(ROW(tblAnalyse[Datum])-ROW(INDEX(tblAnalyse[Datum],1))+1)/(tblAnalyse[Datum]&lt;&gt;""),ROW()-2)),"")))</f>
        <v/>
      </c>
      <c r="D84" s="48" t="str">
        <f>IF(ROW()=2,Start!$G$23,IF(B84="","",MIN($I$5,MAX($I$4,D83 + $I$2*(Start!$E$23-C84) - IF(C84 &gt; Start!$E$23,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IF(ROW()=2,Start!$E$23,IF(B85="","",IFERROR(INDEX(tblAnalyse[Fluor],_xlfn.AGGREGATE(15,6,(ROW(tblAnalyse[Datum])-ROW(INDEX(tblAnalyse[Datum],1))+1)/(tblAnalyse[Datum]&lt;&gt;""),ROW()-2)),"")))</f>
        <v/>
      </c>
      <c r="D85" s="48" t="str">
        <f>IF(ROW()=2,Start!$G$23,IF(B85="","",MIN($I$5,MAX($I$4,D84 + $I$2*(Start!$E$23-C85) - IF(C85 &gt; Start!$E$23,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IF(ROW()=2,Start!$E$23,IF(B86="","",IFERROR(INDEX(tblAnalyse[Fluor],_xlfn.AGGREGATE(15,6,(ROW(tblAnalyse[Datum])-ROW(INDEX(tblAnalyse[Datum],1))+1)/(tblAnalyse[Datum]&lt;&gt;""),ROW()-2)),"")))</f>
        <v/>
      </c>
      <c r="D86" s="48" t="str">
        <f>IF(ROW()=2,Start!$G$23,IF(B86="","",MIN($I$5,MAX($I$4,D85 + $I$2*(Start!$E$23-C86) - IF(C86 &gt; Start!$E$23,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IF(ROW()=2,Start!$E$23,IF(B87="","",IFERROR(INDEX(tblAnalyse[Fluor],_xlfn.AGGREGATE(15,6,(ROW(tblAnalyse[Datum])-ROW(INDEX(tblAnalyse[Datum],1))+1)/(tblAnalyse[Datum]&lt;&gt;""),ROW()-2)),"")))</f>
        <v/>
      </c>
      <c r="D87" s="48" t="str">
        <f>IF(ROW()=2,Start!$G$23,IF(B87="","",MIN($I$5,MAX($I$4,D86 + $I$2*(Start!$E$23-C87) - IF(C87 &gt; Start!$E$23,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IF(ROW()=2,Start!$E$23,IF(B88="","",IFERROR(INDEX(tblAnalyse[Fluor],_xlfn.AGGREGATE(15,6,(ROW(tblAnalyse[Datum])-ROW(INDEX(tblAnalyse[Datum],1))+1)/(tblAnalyse[Datum]&lt;&gt;""),ROW()-2)),"")))</f>
        <v/>
      </c>
      <c r="D88" s="48" t="str">
        <f>IF(ROW()=2,Start!$G$23,IF(B88="","",MIN($I$5,MAX($I$4,D87 + $I$2*(Start!$E$23-C88) - IF(C88 &gt; Start!$E$23,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IF(ROW()=2,Start!$E$23,IF(B89="","",IFERROR(INDEX(tblAnalyse[Fluor],_xlfn.AGGREGATE(15,6,(ROW(tblAnalyse[Datum])-ROW(INDEX(tblAnalyse[Datum],1))+1)/(tblAnalyse[Datum]&lt;&gt;""),ROW()-2)),"")))</f>
        <v/>
      </c>
      <c r="D89" s="48" t="str">
        <f>IF(ROW()=2,Start!$G$23,IF(B89="","",MIN($I$5,MAX($I$4,D88 + $I$2*(Start!$E$23-C89) - IF(C89 &gt; Start!$E$23,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IF(ROW()=2,Start!$E$23,IF(B90="","",IFERROR(INDEX(tblAnalyse[Fluor],_xlfn.AGGREGATE(15,6,(ROW(tblAnalyse[Datum])-ROW(INDEX(tblAnalyse[Datum],1))+1)/(tblAnalyse[Datum]&lt;&gt;""),ROW()-2)),"")))</f>
        <v/>
      </c>
      <c r="D90" s="48" t="str">
        <f>IF(ROW()=2,Start!$G$23,IF(B90="","",MIN($I$5,MAX($I$4,D89 + $I$2*(Start!$E$23-C90) - IF(C90 &gt; Start!$E$23,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IF(ROW()=2,Start!$E$23,IF(B91="","",IFERROR(INDEX(tblAnalyse[Fluor],_xlfn.AGGREGATE(15,6,(ROW(tblAnalyse[Datum])-ROW(INDEX(tblAnalyse[Datum],1))+1)/(tblAnalyse[Datum]&lt;&gt;""),ROW()-2)),"")))</f>
        <v/>
      </c>
      <c r="D91" s="48" t="str">
        <f>IF(ROW()=2,Start!$G$23,IF(B91="","",MIN($I$5,MAX($I$4,D90 + $I$2*(Start!$E$23-C91) - IF(C91 &gt; Start!$E$23,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IF(ROW()=2,Start!$E$23,IF(B92="","",IFERROR(INDEX(tblAnalyse[Fluor],_xlfn.AGGREGATE(15,6,(ROW(tblAnalyse[Datum])-ROW(INDEX(tblAnalyse[Datum],1))+1)/(tblAnalyse[Datum]&lt;&gt;""),ROW()-2)),"")))</f>
        <v/>
      </c>
      <c r="D92" s="48" t="str">
        <f>IF(ROW()=2,Start!$G$23,IF(B92="","",MIN($I$5,MAX($I$4,D91 + $I$2*(Start!$E$23-C92) - IF(C92 &gt; Start!$E$23,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IF(ROW()=2,Start!$E$23,IF(B93="","",IFERROR(INDEX(tblAnalyse[Fluor],_xlfn.AGGREGATE(15,6,(ROW(tblAnalyse[Datum])-ROW(INDEX(tblAnalyse[Datum],1))+1)/(tblAnalyse[Datum]&lt;&gt;""),ROW()-2)),"")))</f>
        <v/>
      </c>
      <c r="D93" s="48" t="str">
        <f>IF(ROW()=2,Start!$G$23,IF(B93="","",MIN($I$5,MAX($I$4,D92 + $I$2*(Start!$E$23-C93) - IF(C93 &gt; Start!$E$23,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IF(ROW()=2,Start!$E$23,IF(B94="","",IFERROR(INDEX(tblAnalyse[Fluor],_xlfn.AGGREGATE(15,6,(ROW(tblAnalyse[Datum])-ROW(INDEX(tblAnalyse[Datum],1))+1)/(tblAnalyse[Datum]&lt;&gt;""),ROW()-2)),"")))</f>
        <v/>
      </c>
      <c r="D94" s="48" t="str">
        <f>IF(ROW()=2,Start!$G$23,IF(B94="","",MIN($I$5,MAX($I$4,D93 + $I$2*(Start!$E$23-C94) - IF(C94 &gt; Start!$E$23,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IF(ROW()=2,Start!$E$23,IF(B95="","",IFERROR(INDEX(tblAnalyse[Fluor],_xlfn.AGGREGATE(15,6,(ROW(tblAnalyse[Datum])-ROW(INDEX(tblAnalyse[Datum],1))+1)/(tblAnalyse[Datum]&lt;&gt;""),ROW()-2)),"")))</f>
        <v/>
      </c>
      <c r="D95" s="48" t="str">
        <f>IF(ROW()=2,Start!$G$23,IF(B95="","",MIN($I$5,MAX($I$4,D94 + $I$2*(Start!$E$23-C95) - IF(C95 &gt; Start!$E$23,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IF(ROW()=2,Start!$E$23,IF(B96="","",IFERROR(INDEX(tblAnalyse[Fluor],_xlfn.AGGREGATE(15,6,(ROW(tblAnalyse[Datum])-ROW(INDEX(tblAnalyse[Datum],1))+1)/(tblAnalyse[Datum]&lt;&gt;""),ROW()-2)),"")))</f>
        <v/>
      </c>
      <c r="D96" s="48" t="str">
        <f>IF(ROW()=2,Start!$G$23,IF(B96="","",MIN($I$5,MAX($I$4,D95 + $I$2*(Start!$E$23-C96) - IF(C96 &gt; Start!$E$23,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IF(ROW()=2,Start!$E$23,IF(B97="","",IFERROR(INDEX(tblAnalyse[Fluor],_xlfn.AGGREGATE(15,6,(ROW(tblAnalyse[Datum])-ROW(INDEX(tblAnalyse[Datum],1))+1)/(tblAnalyse[Datum]&lt;&gt;""),ROW()-2)),"")))</f>
        <v/>
      </c>
      <c r="D97" s="48" t="str">
        <f>IF(ROW()=2,Start!$G$23,IF(B97="","",MIN($I$5,MAX($I$4,D96 + $I$2*(Start!$E$23-C97) - IF(C97 &gt; Start!$E$23,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IF(ROW()=2,Start!$E$23,IF(B98="","",IFERROR(INDEX(tblAnalyse[Fluor],_xlfn.AGGREGATE(15,6,(ROW(tblAnalyse[Datum])-ROW(INDEX(tblAnalyse[Datum],1))+1)/(tblAnalyse[Datum]&lt;&gt;""),ROW()-2)),"")))</f>
        <v/>
      </c>
      <c r="D98" s="48" t="str">
        <f>IF(ROW()=2,Start!$G$23,IF(B98="","",MIN($I$5,MAX($I$4,D97 + $I$2*(Start!$E$23-C98) - IF(C98 &gt; Start!$E$23,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IF(ROW()=2,Start!$E$23,IF(B99="","",IFERROR(INDEX(tblAnalyse[Fluor],_xlfn.AGGREGATE(15,6,(ROW(tblAnalyse[Datum])-ROW(INDEX(tblAnalyse[Datum],1))+1)/(tblAnalyse[Datum]&lt;&gt;""),ROW()-2)),"")))</f>
        <v/>
      </c>
      <c r="D99" s="48" t="str">
        <f>IF(ROW()=2,Start!$G$23,IF(B99="","",MIN($I$5,MAX($I$4,D98 + $I$2*(Start!$E$23-C99) - IF(C99 &gt; Start!$E$23,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IF(ROW()=2,Start!$E$23,IF(B100="","",IFERROR(INDEX(tblAnalyse[Fluor],_xlfn.AGGREGATE(15,6,(ROW(tblAnalyse[Datum])-ROW(INDEX(tblAnalyse[Datum],1))+1)/(tblAnalyse[Datum]&lt;&gt;""),ROW()-2)),"")))</f>
        <v/>
      </c>
      <c r="D100" s="48" t="str">
        <f>IF(ROW()=2,Start!$G$23,IF(B100="","",MIN($I$5,MAX($I$4,D99 + $I$2*(Start!$E$23-C100) - IF(C100 &gt; Start!$E$23,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IF(ROW()=2,Start!$E$23,IF(B101="","",IFERROR(INDEX(tblAnalyse[Fluor],_xlfn.AGGREGATE(15,6,(ROW(tblAnalyse[Datum])-ROW(INDEX(tblAnalyse[Datum],1))+1)/(tblAnalyse[Datum]&lt;&gt;""),ROW()-2)),"")))</f>
        <v/>
      </c>
      <c r="D101" s="48" t="str">
        <f>IF(ROW()=2,Start!$G$23,IF(B101="","",MIN($I$5,MAX($I$4,D100 + $I$2*(Start!$E$23-C101) - IF(C101 &gt; Start!$E$23,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IF(ROW()=2,Start!$E$23,IF(B102="","",IFERROR(INDEX(tblAnalyse[Fluor],_xlfn.AGGREGATE(15,6,(ROW(tblAnalyse[Datum])-ROW(INDEX(tblAnalyse[Datum],1))+1)/(tblAnalyse[Datum]&lt;&gt;""),ROW()-2)),"")))</f>
        <v/>
      </c>
      <c r="D102" s="48" t="str">
        <f>IF(ROW()=2,Start!$G$23,IF(B102="","",MIN($I$5,MAX($I$4,D101 + $I$2*(Start!$E$23-C102) - IF(C102 &gt; Start!$E$23,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IF(ROW()=2,Start!$E$23,IF(B103="","",IFERROR(INDEX(tblAnalyse[Fluor],_xlfn.AGGREGATE(15,6,(ROW(tblAnalyse[Datum])-ROW(INDEX(tblAnalyse[Datum],1))+1)/(tblAnalyse[Datum]&lt;&gt;""),ROW()-2)),"")))</f>
        <v/>
      </c>
      <c r="D103" s="48" t="str">
        <f>IF(ROW()=2,Start!$G$23,IF(B103="","",MIN($I$5,MAX($I$4,D102 + $I$2*(Start!$E$23-C103) - IF(C103 &gt; Start!$E$23,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IF(ROW()=2,Start!$E$23,IF(B104="","",IFERROR(INDEX(tblAnalyse[Fluor],_xlfn.AGGREGATE(15,6,(ROW(tblAnalyse[Datum])-ROW(INDEX(tblAnalyse[Datum],1))+1)/(tblAnalyse[Datum]&lt;&gt;""),ROW()-2)),"")))</f>
        <v/>
      </c>
      <c r="D104" s="48" t="str">
        <f>IF(ROW()=2,Start!$G$23,IF(B104="","",MIN($I$5,MAX($I$4,D103 + $I$2*(Start!$E$23-C104) - IF(C104 &gt; Start!$E$23,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IF(ROW()=2,Start!$E$23,IF(B105="","",IFERROR(INDEX(tblAnalyse[Fluor],_xlfn.AGGREGATE(15,6,(ROW(tblAnalyse[Datum])-ROW(INDEX(tblAnalyse[Datum],1))+1)/(tblAnalyse[Datum]&lt;&gt;""),ROW()-2)),"")))</f>
        <v/>
      </c>
      <c r="D105" s="48" t="str">
        <f>IF(ROW()=2,Start!$G$23,IF(B105="","",MIN($I$5,MAX($I$4,D104 + $I$2*(Start!$E$23-C105) - IF(C105 &gt; Start!$E$23,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IF(ROW()=2,Start!$E$23,IF(B106="","",IFERROR(INDEX(tblAnalyse[Fluor],_xlfn.AGGREGATE(15,6,(ROW(tblAnalyse[Datum])-ROW(INDEX(tblAnalyse[Datum],1))+1)/(tblAnalyse[Datum]&lt;&gt;""),ROW()-2)),"")))</f>
        <v/>
      </c>
      <c r="D106" s="48" t="str">
        <f>IF(ROW()=2,Start!$G$23,IF(B106="","",MIN($I$5,MAX($I$4,D105 + $I$2*(Start!$E$23-C106) - IF(C106 &gt; Start!$E$23,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IF(ROW()=2,Start!$E$23,IF(B107="","",IFERROR(INDEX(tblAnalyse[Fluor],_xlfn.AGGREGATE(15,6,(ROW(tblAnalyse[Datum])-ROW(INDEX(tblAnalyse[Datum],1))+1)/(tblAnalyse[Datum]&lt;&gt;""),ROW()-2)),"")))</f>
        <v/>
      </c>
      <c r="D107" s="48" t="str">
        <f>IF(ROW()=2,Start!$G$23,IF(B107="","",MIN($I$5,MAX($I$4,D106 + $I$2*(Start!$E$23-C107) - IF(C107 &gt; Start!$E$23,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IF(ROW()=2,Start!$E$23,IF(B108="","",IFERROR(INDEX(tblAnalyse[Fluor],_xlfn.AGGREGATE(15,6,(ROW(tblAnalyse[Datum])-ROW(INDEX(tblAnalyse[Datum],1))+1)/(tblAnalyse[Datum]&lt;&gt;""),ROW()-2)),"")))</f>
        <v/>
      </c>
      <c r="D108" s="48" t="str">
        <f>IF(ROW()=2,Start!$G$23,IF(B108="","",MIN($I$5,MAX($I$4,D107 + $I$2*(Start!$E$23-C108) - IF(C108 &gt; Start!$E$23,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IF(ROW()=2,Start!$E$23,IF(B109="","",IFERROR(INDEX(tblAnalyse[Fluor],_xlfn.AGGREGATE(15,6,(ROW(tblAnalyse[Datum])-ROW(INDEX(tblAnalyse[Datum],1))+1)/(tblAnalyse[Datum]&lt;&gt;""),ROW()-2)),"")))</f>
        <v/>
      </c>
      <c r="D109" s="48" t="str">
        <f>IF(ROW()=2,Start!$G$23,IF(B109="","",MIN($I$5,MAX($I$4,D108 + $I$2*(Start!$E$23-C109) - IF(C109 &gt; Start!$E$23,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IF(ROW()=2,Start!$E$23,IF(B110="","",IFERROR(INDEX(tblAnalyse[Fluor],_xlfn.AGGREGATE(15,6,(ROW(tblAnalyse[Datum])-ROW(INDEX(tblAnalyse[Datum],1))+1)/(tblAnalyse[Datum]&lt;&gt;""),ROW()-2)),"")))</f>
        <v/>
      </c>
      <c r="D110" s="48" t="str">
        <f>IF(ROW()=2,Start!$G$23,IF(B110="","",MIN($I$5,MAX($I$4,D109 + $I$2*(Start!$E$23-C110) - IF(C110 &gt; Start!$E$23,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IF(ROW()=2,Start!$E$23,IF(B111="","",IFERROR(INDEX(tblAnalyse[Fluor],_xlfn.AGGREGATE(15,6,(ROW(tblAnalyse[Datum])-ROW(INDEX(tblAnalyse[Datum],1))+1)/(tblAnalyse[Datum]&lt;&gt;""),ROW()-2)),"")))</f>
        <v/>
      </c>
      <c r="D111" s="48" t="str">
        <f>IF(ROW()=2,Start!$G$23,IF(B111="","",MIN($I$5,MAX($I$4,D110 + $I$2*(Start!$E$23-C111) - IF(C111 &gt; Start!$E$23,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IF(ROW()=2,Start!$E$23,IF(B112="","",IFERROR(INDEX(tblAnalyse[Fluor],_xlfn.AGGREGATE(15,6,(ROW(tblAnalyse[Datum])-ROW(INDEX(tblAnalyse[Datum],1))+1)/(tblAnalyse[Datum]&lt;&gt;""),ROW()-2)),"")))</f>
        <v/>
      </c>
      <c r="D112" s="48" t="str">
        <f>IF(ROW()=2,Start!$G$23,IF(B112="","",MIN($I$5,MAX($I$4,D111 + $I$2*(Start!$E$23-C112) - IF(C112 &gt; Start!$E$23,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IF(ROW()=2,Start!$E$23,IF(B113="","",IFERROR(INDEX(tblAnalyse[Fluor],_xlfn.AGGREGATE(15,6,(ROW(tblAnalyse[Datum])-ROW(INDEX(tblAnalyse[Datum],1))+1)/(tblAnalyse[Datum]&lt;&gt;""),ROW()-2)),"")))</f>
        <v/>
      </c>
      <c r="D113" s="48" t="str">
        <f>IF(ROW()=2,Start!$G$23,IF(B113="","",MIN($I$5,MAX($I$4,D112 + $I$2*(Start!$E$23-C113) - IF(C113 &gt; Start!$E$23,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IF(ROW()=2,Start!$E$23,IF(B114="","",IFERROR(INDEX(tblAnalyse[Fluor],_xlfn.AGGREGATE(15,6,(ROW(tblAnalyse[Datum])-ROW(INDEX(tblAnalyse[Datum],1))+1)/(tblAnalyse[Datum]&lt;&gt;""),ROW()-2)),"")))</f>
        <v/>
      </c>
      <c r="D114" s="48" t="str">
        <f>IF(ROW()=2,Start!$G$23,IF(B114="","",MIN($I$5,MAX($I$4,D113 + $I$2*(Start!$E$23-C114) - IF(C114 &gt; Start!$E$23,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IF(ROW()=2,Start!$E$23,IF(B115="","",IFERROR(INDEX(tblAnalyse[Fluor],_xlfn.AGGREGATE(15,6,(ROW(tblAnalyse[Datum])-ROW(INDEX(tblAnalyse[Datum],1))+1)/(tblAnalyse[Datum]&lt;&gt;""),ROW()-2)),"")))</f>
        <v/>
      </c>
      <c r="D115" s="48" t="str">
        <f>IF(ROW()=2,Start!$G$23,IF(B115="","",MIN($I$5,MAX($I$4,D114 + $I$2*(Start!$E$23-C115) - IF(C115 &gt; Start!$E$23,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IF(ROW()=2,Start!$E$23,IF(B116="","",IFERROR(INDEX(tblAnalyse[Fluor],_xlfn.AGGREGATE(15,6,(ROW(tblAnalyse[Datum])-ROW(INDEX(tblAnalyse[Datum],1))+1)/(tblAnalyse[Datum]&lt;&gt;""),ROW()-2)),"")))</f>
        <v/>
      </c>
      <c r="D116" s="48" t="str">
        <f>IF(ROW()=2,Start!$G$23,IF(B116="","",MIN($I$5,MAX($I$4,D115 + $I$2*(Start!$E$23-C116) - IF(C116 &gt; Start!$E$23,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IF(ROW()=2,Start!$E$23,IF(B117="","",IFERROR(INDEX(tblAnalyse[Fluor],_xlfn.AGGREGATE(15,6,(ROW(tblAnalyse[Datum])-ROW(INDEX(tblAnalyse[Datum],1))+1)/(tblAnalyse[Datum]&lt;&gt;""),ROW()-2)),"")))</f>
        <v/>
      </c>
      <c r="D117" s="48" t="str">
        <f>IF(ROW()=2,Start!$G$23,IF(B117="","",MIN($I$5,MAX($I$4,D116 + $I$2*(Start!$E$23-C117) - IF(C117 &gt; Start!$E$23,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IF(ROW()=2,Start!$E$23,IF(B118="","",IFERROR(INDEX(tblAnalyse[Fluor],_xlfn.AGGREGATE(15,6,(ROW(tblAnalyse[Datum])-ROW(INDEX(tblAnalyse[Datum],1))+1)/(tblAnalyse[Datum]&lt;&gt;""),ROW()-2)),"")))</f>
        <v/>
      </c>
      <c r="D118" s="48" t="str">
        <f>IF(ROW()=2,Start!$G$23,IF(B118="","",MIN($I$5,MAX($I$4,D117 + $I$2*(Start!$E$23-C118) - IF(C118 &gt; Start!$E$23,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IF(ROW()=2,Start!$E$23,IF(B119="","",IFERROR(INDEX(tblAnalyse[Fluor],_xlfn.AGGREGATE(15,6,(ROW(tblAnalyse[Datum])-ROW(INDEX(tblAnalyse[Datum],1))+1)/(tblAnalyse[Datum]&lt;&gt;""),ROW()-2)),"")))</f>
        <v/>
      </c>
      <c r="D119" s="48" t="str">
        <f>IF(ROW()=2,Start!$G$23,IF(B119="","",MIN($I$5,MAX($I$4,D118 + $I$2*(Start!$E$23-C119) - IF(C119 &gt; Start!$E$23,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IF(ROW()=2,Start!$E$23,IF(B120="","",IFERROR(INDEX(tblAnalyse[Fluor],_xlfn.AGGREGATE(15,6,(ROW(tblAnalyse[Datum])-ROW(INDEX(tblAnalyse[Datum],1))+1)/(tblAnalyse[Datum]&lt;&gt;""),ROW()-2)),"")))</f>
        <v/>
      </c>
      <c r="D120" s="48" t="str">
        <f>IF(ROW()=2,Start!$G$23,IF(B120="","",MIN($I$5,MAX($I$4,D119 + $I$2*(Start!$E$23-C120) - IF(C120 &gt; Start!$E$23,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IF(ROW()=2,Start!$E$23,IF(B121="","",IFERROR(INDEX(tblAnalyse[Fluor],_xlfn.AGGREGATE(15,6,(ROW(tblAnalyse[Datum])-ROW(INDEX(tblAnalyse[Datum],1))+1)/(tblAnalyse[Datum]&lt;&gt;""),ROW()-2)),"")))</f>
        <v/>
      </c>
      <c r="D121" s="48" t="str">
        <f>IF(ROW()=2,Start!$G$23,IF(B121="","",MIN($I$5,MAX($I$4,D120 + $I$2*(Start!$E$23-C121) - IF(C121 &gt; Start!$E$23,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IF(ROW()=2,Start!$E$23,IF(B122="","",IFERROR(INDEX(tblAnalyse[Fluor],_xlfn.AGGREGATE(15,6,(ROW(tblAnalyse[Datum])-ROW(INDEX(tblAnalyse[Datum],1))+1)/(tblAnalyse[Datum]&lt;&gt;""),ROW()-2)),"")))</f>
        <v/>
      </c>
      <c r="D122" s="48" t="str">
        <f>IF(ROW()=2,Start!$G$23,IF(B122="","",MIN($I$5,MAX($I$4,D121 + $I$2*(Start!$E$23-C122) - IF(C122 &gt; Start!$E$23,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IF(ROW()=2,Start!$E$23,IF(B123="","",IFERROR(INDEX(tblAnalyse[Fluor],_xlfn.AGGREGATE(15,6,(ROW(tblAnalyse[Datum])-ROW(INDEX(tblAnalyse[Datum],1))+1)/(tblAnalyse[Datum]&lt;&gt;""),ROW()-2)),"")))</f>
        <v/>
      </c>
      <c r="D123" s="48" t="str">
        <f>IF(ROW()=2,Start!$G$23,IF(B123="","",MIN($I$5,MAX($I$4,D122 + $I$2*(Start!$E$23-C123) - IF(C123 &gt; Start!$E$23,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IF(ROW()=2,Start!$E$23,IF(B124="","",IFERROR(INDEX(tblAnalyse[Fluor],_xlfn.AGGREGATE(15,6,(ROW(tblAnalyse[Datum])-ROW(INDEX(tblAnalyse[Datum],1))+1)/(tblAnalyse[Datum]&lt;&gt;""),ROW()-2)),"")))</f>
        <v/>
      </c>
      <c r="D124" s="48" t="str">
        <f>IF(ROW()=2,Start!$G$23,IF(B124="","",MIN($I$5,MAX($I$4,D123 + $I$2*(Start!$E$23-C124) - IF(C124 &gt; Start!$E$23,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IF(ROW()=2,Start!$E$23,IF(B125="","",IFERROR(INDEX(tblAnalyse[Fluor],_xlfn.AGGREGATE(15,6,(ROW(tblAnalyse[Datum])-ROW(INDEX(tblAnalyse[Datum],1))+1)/(tblAnalyse[Datum]&lt;&gt;""),ROW()-2)),"")))</f>
        <v/>
      </c>
      <c r="D125" s="48" t="str">
        <f>IF(ROW()=2,Start!$G$23,IF(B125="","",MIN($I$5,MAX($I$4,D124 + $I$2*(Start!$E$23-C125) - IF(C125 &gt; Start!$E$23,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IF(ROW()=2,Start!$E$23,IF(B126="","",IFERROR(INDEX(tblAnalyse[Fluor],_xlfn.AGGREGATE(15,6,(ROW(tblAnalyse[Datum])-ROW(INDEX(tblAnalyse[Datum],1))+1)/(tblAnalyse[Datum]&lt;&gt;""),ROW()-2)),"")))</f>
        <v/>
      </c>
      <c r="D126" s="48" t="str">
        <f>IF(ROW()=2,Start!$G$23,IF(B126="","",MIN($I$5,MAX($I$4,D125 + $I$2*(Start!$E$23-C126) - IF(C126 &gt; Start!$E$23,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IF(ROW()=2,Start!$E$23,IF(B127="","",IFERROR(INDEX(tblAnalyse[Fluor],_xlfn.AGGREGATE(15,6,(ROW(tblAnalyse[Datum])-ROW(INDEX(tblAnalyse[Datum],1))+1)/(tblAnalyse[Datum]&lt;&gt;""),ROW()-2)),"")))</f>
        <v/>
      </c>
      <c r="D127" s="48" t="str">
        <f>IF(ROW()=2,Start!$G$23,IF(B127="","",MIN($I$5,MAX($I$4,D126 + $I$2*(Start!$E$23-C127) - IF(C127 &gt; Start!$E$23,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IF(ROW()=2,Start!$E$23,IF(B128="","",IFERROR(INDEX(tblAnalyse[Fluor],_xlfn.AGGREGATE(15,6,(ROW(tblAnalyse[Datum])-ROW(INDEX(tblAnalyse[Datum],1))+1)/(tblAnalyse[Datum]&lt;&gt;""),ROW()-2)),"")))</f>
        <v/>
      </c>
      <c r="D128" s="48" t="str">
        <f>IF(ROW()=2,Start!$G$23,IF(B128="","",MIN($I$5,MAX($I$4,D127 + $I$2*(Start!$E$23-C128) - IF(C128 &gt; Start!$E$23,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IF(ROW()=2,Start!$E$23,IF(B129="","",IFERROR(INDEX(tblAnalyse[Fluor],_xlfn.AGGREGATE(15,6,(ROW(tblAnalyse[Datum])-ROW(INDEX(tblAnalyse[Datum],1))+1)/(tblAnalyse[Datum]&lt;&gt;""),ROW()-2)),"")))</f>
        <v/>
      </c>
      <c r="D129" s="48" t="str">
        <f>IF(ROW()=2,Start!$G$23,IF(B129="","",MIN($I$5,MAX($I$4,D128 + $I$2*(Start!$E$23-C129) - IF(C129 &gt; Start!$E$23,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IF(ROW()=2,Start!$E$23,IF(B130="","",IFERROR(INDEX(tblAnalyse[Fluor],_xlfn.AGGREGATE(15,6,(ROW(tblAnalyse[Datum])-ROW(INDEX(tblAnalyse[Datum],1))+1)/(tblAnalyse[Datum]&lt;&gt;""),ROW()-2)),"")))</f>
        <v/>
      </c>
      <c r="D130" s="48" t="str">
        <f>IF(ROW()=2,Start!$G$23,IF(B130="","",MIN($I$5,MAX($I$4,D129 + $I$2*(Start!$E$23-C130) - IF(C130 &gt; Start!$E$23,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IF(ROW()=2,Start!$E$23,IF(B131="","",IFERROR(INDEX(tblAnalyse[Fluor],_xlfn.AGGREGATE(15,6,(ROW(tblAnalyse[Datum])-ROW(INDEX(tblAnalyse[Datum],1))+1)/(tblAnalyse[Datum]&lt;&gt;""),ROW()-2)),"")))</f>
        <v/>
      </c>
      <c r="D131" s="48" t="str">
        <f>IF(ROW()=2,Start!$G$23,IF(B131="","",MIN($I$5,MAX($I$4,D130 + $I$2*(Start!$E$23-C131) - IF(C131 &gt; Start!$E$23,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IF(ROW()=2,Start!$E$23,IF(B132="","",IFERROR(INDEX(tblAnalyse[Fluor],_xlfn.AGGREGATE(15,6,(ROW(tblAnalyse[Datum])-ROW(INDEX(tblAnalyse[Datum],1))+1)/(tblAnalyse[Datum]&lt;&gt;""),ROW()-2)),"")))</f>
        <v/>
      </c>
      <c r="D132" s="48" t="str">
        <f>IF(ROW()=2,Start!$G$23,IF(B132="","",MIN($I$5,MAX($I$4,D131 + $I$2*(Start!$E$23-C132) - IF(C132 &gt; Start!$E$23,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IF(ROW()=2,Start!$E$23,IF(B133="","",IFERROR(INDEX(tblAnalyse[Fluor],_xlfn.AGGREGATE(15,6,(ROW(tblAnalyse[Datum])-ROW(INDEX(tblAnalyse[Datum],1))+1)/(tblAnalyse[Datum]&lt;&gt;""),ROW()-2)),"")))</f>
        <v/>
      </c>
      <c r="D133" s="48" t="str">
        <f>IF(ROW()=2,Start!$G$23,IF(B133="","",MIN($I$5,MAX($I$4,D132 + $I$2*(Start!$E$23-C133) - IF(C133 &gt; Start!$E$23,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IF(ROW()=2,Start!$E$23,IF(B134="","",IFERROR(INDEX(tblAnalyse[Fluor],_xlfn.AGGREGATE(15,6,(ROW(tblAnalyse[Datum])-ROW(INDEX(tblAnalyse[Datum],1))+1)/(tblAnalyse[Datum]&lt;&gt;""),ROW()-2)),"")))</f>
        <v/>
      </c>
      <c r="D134" s="48" t="str">
        <f>IF(ROW()=2,Start!$G$23,IF(B134="","",MIN($I$5,MAX($I$4,D133 + $I$2*(Start!$E$23-C134) - IF(C134 &gt; Start!$E$23,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IF(ROW()=2,Start!$E$23,IF(B135="","",IFERROR(INDEX(tblAnalyse[Fluor],_xlfn.AGGREGATE(15,6,(ROW(tblAnalyse[Datum])-ROW(INDEX(tblAnalyse[Datum],1))+1)/(tblAnalyse[Datum]&lt;&gt;""),ROW()-2)),"")))</f>
        <v/>
      </c>
      <c r="D135" s="48" t="str">
        <f>IF(ROW()=2,Start!$G$23,IF(B135="","",MIN($I$5,MAX($I$4,D134 + $I$2*(Start!$E$23-C135) - IF(C135 &gt; Start!$E$23,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IF(ROW()=2,Start!$E$23,IF(B136="","",IFERROR(INDEX(tblAnalyse[Fluor],_xlfn.AGGREGATE(15,6,(ROW(tblAnalyse[Datum])-ROW(INDEX(tblAnalyse[Datum],1))+1)/(tblAnalyse[Datum]&lt;&gt;""),ROW()-2)),"")))</f>
        <v/>
      </c>
      <c r="D136" s="48" t="str">
        <f>IF(ROW()=2,Start!$G$23,IF(B136="","",MIN($I$5,MAX($I$4,D135 + $I$2*(Start!$E$23-C136) - IF(C136 &gt; Start!$E$23,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IF(ROW()=2,Start!$E$23,IF(B137="","",IFERROR(INDEX(tblAnalyse[Fluor],_xlfn.AGGREGATE(15,6,(ROW(tblAnalyse[Datum])-ROW(INDEX(tblAnalyse[Datum],1))+1)/(tblAnalyse[Datum]&lt;&gt;""),ROW()-2)),"")))</f>
        <v/>
      </c>
      <c r="D137" s="48" t="str">
        <f>IF(ROW()=2,Start!$G$23,IF(B137="","",MIN($I$5,MAX($I$4,D136 + $I$2*(Start!$E$23-C137) - IF(C137 &gt; Start!$E$23,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IF(ROW()=2,Start!$E$23,IF(B138="","",IFERROR(INDEX(tblAnalyse[Fluor],_xlfn.AGGREGATE(15,6,(ROW(tblAnalyse[Datum])-ROW(INDEX(tblAnalyse[Datum],1))+1)/(tblAnalyse[Datum]&lt;&gt;""),ROW()-2)),"")))</f>
        <v/>
      </c>
      <c r="D138" s="48" t="str">
        <f>IF(ROW()=2,Start!$G$23,IF(B138="","",MIN($I$5,MAX($I$4,D137 + $I$2*(Start!$E$23-C138) - IF(C138 &gt; Start!$E$23,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IF(ROW()=2,Start!$E$23,IF(B139="","",IFERROR(INDEX(tblAnalyse[Fluor],_xlfn.AGGREGATE(15,6,(ROW(tblAnalyse[Datum])-ROW(INDEX(tblAnalyse[Datum],1))+1)/(tblAnalyse[Datum]&lt;&gt;""),ROW()-2)),"")))</f>
        <v/>
      </c>
      <c r="D139" s="48" t="str">
        <f>IF(ROW()=2,Start!$G$23,IF(B139="","",MIN($I$5,MAX($I$4,D138 + $I$2*(Start!$E$23-C139) - IF(C139 &gt; Start!$E$23,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IF(ROW()=2,Start!$E$23,IF(B140="","",IFERROR(INDEX(tblAnalyse[Fluor],_xlfn.AGGREGATE(15,6,(ROW(tblAnalyse[Datum])-ROW(INDEX(tblAnalyse[Datum],1))+1)/(tblAnalyse[Datum]&lt;&gt;""),ROW()-2)),"")))</f>
        <v/>
      </c>
      <c r="D140" s="48" t="str">
        <f>IF(ROW()=2,Start!$G$23,IF(B140="","",MIN($I$5,MAX($I$4,D139 + $I$2*(Start!$E$23-C140) - IF(C140 &gt; Start!$E$23,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IF(ROW()=2,Start!$E$23,IF(B141="","",IFERROR(INDEX(tblAnalyse[Fluor],_xlfn.AGGREGATE(15,6,(ROW(tblAnalyse[Datum])-ROW(INDEX(tblAnalyse[Datum],1))+1)/(tblAnalyse[Datum]&lt;&gt;""),ROW()-2)),"")))</f>
        <v/>
      </c>
      <c r="D141" s="48" t="str">
        <f>IF(ROW()=2,Start!$G$23,IF(B141="","",MIN($I$5,MAX($I$4,D140 + $I$2*(Start!$E$23-C141) - IF(C141 &gt; Start!$E$23,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IF(ROW()=2,Start!$E$23,IF(B142="","",IFERROR(INDEX(tblAnalyse[Fluor],_xlfn.AGGREGATE(15,6,(ROW(tblAnalyse[Datum])-ROW(INDEX(tblAnalyse[Datum],1))+1)/(tblAnalyse[Datum]&lt;&gt;""),ROW()-2)),"")))</f>
        <v/>
      </c>
      <c r="D142" s="48" t="str">
        <f>IF(ROW()=2,Start!$G$23,IF(B142="","",MIN($I$5,MAX($I$4,D141 + $I$2*(Start!$E$23-C142) - IF(C142 &gt; Start!$E$23,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IF(ROW()=2,Start!$E$23,IF(B143="","",IFERROR(INDEX(tblAnalyse[Fluor],_xlfn.AGGREGATE(15,6,(ROW(tblAnalyse[Datum])-ROW(INDEX(tblAnalyse[Datum],1))+1)/(tblAnalyse[Datum]&lt;&gt;""),ROW()-2)),"")))</f>
        <v/>
      </c>
      <c r="D143" s="48" t="str">
        <f>IF(ROW()=2,Start!$G$23,IF(B143="","",MIN($I$5,MAX($I$4,D142 + $I$2*(Start!$E$23-C143) - IF(C143 &gt; Start!$E$23,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IF(ROW()=2,Start!$E$23,IF(B144="","",IFERROR(INDEX(tblAnalyse[Fluor],_xlfn.AGGREGATE(15,6,(ROW(tblAnalyse[Datum])-ROW(INDEX(tblAnalyse[Datum],1))+1)/(tblAnalyse[Datum]&lt;&gt;""),ROW()-2)),"")))</f>
        <v/>
      </c>
      <c r="D144" s="48" t="str">
        <f>IF(ROW()=2,Start!$G$23,IF(B144="","",MIN($I$5,MAX($I$4,D143 + $I$2*(Start!$E$23-C144) - IF(C144 &gt; Start!$E$23,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IF(ROW()=2,Start!$E$23,IF(B145="","",IFERROR(INDEX(tblAnalyse[Fluor],_xlfn.AGGREGATE(15,6,(ROW(tblAnalyse[Datum])-ROW(INDEX(tblAnalyse[Datum],1))+1)/(tblAnalyse[Datum]&lt;&gt;""),ROW()-2)),"")))</f>
        <v/>
      </c>
      <c r="D145" s="48" t="str">
        <f>IF(ROW()=2,Start!$G$23,IF(B145="","",MIN($I$5,MAX($I$4,D144 + $I$2*(Start!$E$23-C145) - IF(C145 &gt; Start!$E$23,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IF(ROW()=2,Start!$E$23,IF(B146="","",IFERROR(INDEX(tblAnalyse[Fluor],_xlfn.AGGREGATE(15,6,(ROW(tblAnalyse[Datum])-ROW(INDEX(tblAnalyse[Datum],1))+1)/(tblAnalyse[Datum]&lt;&gt;""),ROW()-2)),"")))</f>
        <v/>
      </c>
      <c r="D146" s="48" t="str">
        <f>IF(ROW()=2,Start!$G$23,IF(B146="","",MIN($I$5,MAX($I$4,D145 + $I$2*(Start!$E$23-C146) - IF(C146 &gt; Start!$E$23,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IF(ROW()=2,Start!$E$23,IF(B147="","",IFERROR(INDEX(tblAnalyse[Fluor],_xlfn.AGGREGATE(15,6,(ROW(tblAnalyse[Datum])-ROW(INDEX(tblAnalyse[Datum],1))+1)/(tblAnalyse[Datum]&lt;&gt;""),ROW()-2)),"")))</f>
        <v/>
      </c>
      <c r="D147" s="48" t="str">
        <f>IF(ROW()=2,Start!$G$23,IF(B147="","",MIN($I$5,MAX($I$4,D146 + $I$2*(Start!$E$23-C147) - IF(C147 &gt; Start!$E$23,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IF(ROW()=2,Start!$E$23,IF(B148="","",IFERROR(INDEX(tblAnalyse[Fluor],_xlfn.AGGREGATE(15,6,(ROW(tblAnalyse[Datum])-ROW(INDEX(tblAnalyse[Datum],1))+1)/(tblAnalyse[Datum]&lt;&gt;""),ROW()-2)),"")))</f>
        <v/>
      </c>
      <c r="D148" s="48" t="str">
        <f>IF(ROW()=2,Start!$G$23,IF(B148="","",MIN($I$5,MAX($I$4,D147 + $I$2*(Start!$E$23-C148) - IF(C148 &gt; Start!$E$23,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IF(ROW()=2,Start!$E$23,IF(B149="","",IFERROR(INDEX(tblAnalyse[Fluor],_xlfn.AGGREGATE(15,6,(ROW(tblAnalyse[Datum])-ROW(INDEX(tblAnalyse[Datum],1))+1)/(tblAnalyse[Datum]&lt;&gt;""),ROW()-2)),"")))</f>
        <v/>
      </c>
      <c r="D149" s="48" t="str">
        <f>IF(ROW()=2,Start!$G$23,IF(B149="","",MIN($I$5,MAX($I$4,D148 + $I$2*(Start!$E$23-C149) - IF(C149 &gt; Start!$E$23,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IF(ROW()=2,Start!$E$23,IF(B150="","",IFERROR(INDEX(tblAnalyse[Fluor],_xlfn.AGGREGATE(15,6,(ROW(tblAnalyse[Datum])-ROW(INDEX(tblAnalyse[Datum],1))+1)/(tblAnalyse[Datum]&lt;&gt;""),ROW()-2)),"")))</f>
        <v/>
      </c>
      <c r="D150" s="48" t="str">
        <f>IF(ROW()=2,Start!$G$23,IF(B150="","",MIN($I$5,MAX($I$4,D149 + $I$2*(Start!$E$23-C150) - IF(C150 &gt; Start!$E$23,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IF(ROW()=2,Start!$E$23,IF(B151="","",IFERROR(INDEX(tblAnalyse[Fluor],_xlfn.AGGREGATE(15,6,(ROW(tblAnalyse[Datum])-ROW(INDEX(tblAnalyse[Datum],1))+1)/(tblAnalyse[Datum]&lt;&gt;""),ROW()-2)),"")))</f>
        <v/>
      </c>
      <c r="D151" s="48" t="str">
        <f>IF(ROW()=2,Start!$G$23,IF(B151="","",MIN($I$5,MAX($I$4,D150 + $I$2*(Start!$E$23-C151) - IF(C151 &gt; Start!$E$23,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IF(ROW()=2,Start!$E$23,IF(B152="","",IFERROR(INDEX(tblAnalyse[Fluor],_xlfn.AGGREGATE(15,6,(ROW(tblAnalyse[Datum])-ROW(INDEX(tblAnalyse[Datum],1))+1)/(tblAnalyse[Datum]&lt;&gt;""),ROW()-2)),"")))</f>
        <v/>
      </c>
      <c r="D152" s="48" t="str">
        <f>IF(ROW()=2,Start!$G$23,IF(B152="","",MIN($I$5,MAX($I$4,D151 + $I$2*(Start!$E$23-C152) - IF(C152 &gt; Start!$E$23,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IF(ROW()=2,Start!$E$23,IF(B153="","",IFERROR(INDEX(tblAnalyse[Fluor],_xlfn.AGGREGATE(15,6,(ROW(tblAnalyse[Datum])-ROW(INDEX(tblAnalyse[Datum],1))+1)/(tblAnalyse[Datum]&lt;&gt;""),ROW()-2)),"")))</f>
        <v/>
      </c>
      <c r="D153" s="48" t="str">
        <f>IF(ROW()=2,Start!$G$23,IF(B153="","",MIN($I$5,MAX($I$4,D152 + $I$2*(Start!$E$23-C153) - IF(C153 &gt; Start!$E$23,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IF(ROW()=2,Start!$E$23,IF(B154="","",IFERROR(INDEX(tblAnalyse[Fluor],_xlfn.AGGREGATE(15,6,(ROW(tblAnalyse[Datum])-ROW(INDEX(tblAnalyse[Datum],1))+1)/(tblAnalyse[Datum]&lt;&gt;""),ROW()-2)),"")))</f>
        <v/>
      </c>
      <c r="D154" s="48" t="str">
        <f>IF(ROW()=2,Start!$G$23,IF(B154="","",MIN($I$5,MAX($I$4,D153 + $I$2*(Start!$E$23-C154) - IF(C154 &gt; Start!$E$23,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IF(ROW()=2,Start!$E$23,IF(B155="","",IFERROR(INDEX(tblAnalyse[Fluor],_xlfn.AGGREGATE(15,6,(ROW(tblAnalyse[Datum])-ROW(INDEX(tblAnalyse[Datum],1))+1)/(tblAnalyse[Datum]&lt;&gt;""),ROW()-2)),"")))</f>
        <v/>
      </c>
      <c r="D155" s="48" t="str">
        <f>IF(ROW()=2,Start!$G$23,IF(B155="","",MIN($I$5,MAX($I$4,D154 + $I$2*(Start!$E$23-C155) - IF(C155 &gt; Start!$E$23,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IF(ROW()=2,Start!$E$23,IF(B156="","",IFERROR(INDEX(tblAnalyse[Fluor],_xlfn.AGGREGATE(15,6,(ROW(tblAnalyse[Datum])-ROW(INDEX(tblAnalyse[Datum],1))+1)/(tblAnalyse[Datum]&lt;&gt;""),ROW()-2)),"")))</f>
        <v/>
      </c>
      <c r="D156" s="48" t="str">
        <f>IF(ROW()=2,Start!$G$23,IF(B156="","",MIN($I$5,MAX($I$4,D155 + $I$2*(Start!$E$23-C156) - IF(C156 &gt; Start!$E$23,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IF(ROW()=2,Start!$E$23,IF(B157="","",IFERROR(INDEX(tblAnalyse[Fluor],_xlfn.AGGREGATE(15,6,(ROW(tblAnalyse[Datum])-ROW(INDEX(tblAnalyse[Datum],1))+1)/(tblAnalyse[Datum]&lt;&gt;""),ROW()-2)),"")))</f>
        <v/>
      </c>
      <c r="D157" s="48" t="str">
        <f>IF(ROW()=2,Start!$G$23,IF(B157="","",MIN($I$5,MAX($I$4,D156 + $I$2*(Start!$E$23-C157) - IF(C157 &gt; Start!$E$23,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IF(ROW()=2,Start!$E$23,IF(B158="","",IFERROR(INDEX(tblAnalyse[Fluor],_xlfn.AGGREGATE(15,6,(ROW(tblAnalyse[Datum])-ROW(INDEX(tblAnalyse[Datum],1))+1)/(tblAnalyse[Datum]&lt;&gt;""),ROW()-2)),"")))</f>
        <v/>
      </c>
      <c r="D158" s="48" t="str">
        <f>IF(ROW()=2,Start!$G$23,IF(B158="","",MIN($I$5,MAX($I$4,D157 + $I$2*(Start!$E$23-C158) - IF(C158 &gt; Start!$E$23,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IF(ROW()=2,Start!$E$23,IF(B159="","",IFERROR(INDEX(tblAnalyse[Fluor],_xlfn.AGGREGATE(15,6,(ROW(tblAnalyse[Datum])-ROW(INDEX(tblAnalyse[Datum],1))+1)/(tblAnalyse[Datum]&lt;&gt;""),ROW()-2)),"")))</f>
        <v/>
      </c>
      <c r="D159" s="48" t="str">
        <f>IF(ROW()=2,Start!$G$23,IF(B159="","",MIN($I$5,MAX($I$4,D158 + $I$2*(Start!$E$23-C159) - IF(C159 &gt; Start!$E$23,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IF(ROW()=2,Start!$E$23,IF(B160="","",IFERROR(INDEX(tblAnalyse[Fluor],_xlfn.AGGREGATE(15,6,(ROW(tblAnalyse[Datum])-ROW(INDEX(tblAnalyse[Datum],1))+1)/(tblAnalyse[Datum]&lt;&gt;""),ROW()-2)),"")))</f>
        <v/>
      </c>
      <c r="D160" s="48" t="str">
        <f>IF(ROW()=2,Start!$G$23,IF(B160="","",MIN($I$5,MAX($I$4,D159 + $I$2*(Start!$E$23-C160) - IF(C160 &gt; Start!$E$23,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IF(ROW()=2,Start!$E$23,IF(B161="","",IFERROR(INDEX(tblAnalyse[Fluor],_xlfn.AGGREGATE(15,6,(ROW(tblAnalyse[Datum])-ROW(INDEX(tblAnalyse[Datum],1))+1)/(tblAnalyse[Datum]&lt;&gt;""),ROW()-2)),"")))</f>
        <v/>
      </c>
      <c r="D161" s="48" t="str">
        <f>IF(ROW()=2,Start!$G$23,IF(B161="","",MIN($I$5,MAX($I$4,D160 + $I$2*(Start!$E$23-C161) - IF(C161 &gt; Start!$E$23,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IF(ROW()=2,Start!$E$23,IF(B162="","",IFERROR(INDEX(tblAnalyse[Fluor],_xlfn.AGGREGATE(15,6,(ROW(tblAnalyse[Datum])-ROW(INDEX(tblAnalyse[Datum],1))+1)/(tblAnalyse[Datum]&lt;&gt;""),ROW()-2)),"")))</f>
        <v/>
      </c>
      <c r="D162" s="48" t="str">
        <f>IF(ROW()=2,Start!$G$23,IF(B162="","",MIN($I$5,MAX($I$4,D161 + $I$2*(Start!$E$23-C162) - IF(C162 &gt; Start!$E$23,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IF(ROW()=2,Start!$E$23,IF(B163="","",IFERROR(INDEX(tblAnalyse[Fluor],_xlfn.AGGREGATE(15,6,(ROW(tblAnalyse[Datum])-ROW(INDEX(tblAnalyse[Datum],1))+1)/(tblAnalyse[Datum]&lt;&gt;""),ROW()-2)),"")))</f>
        <v/>
      </c>
      <c r="D163" s="48" t="str">
        <f>IF(ROW()=2,Start!$G$23,IF(B163="","",MIN($I$5,MAX($I$4,D162 + $I$2*(Start!$E$23-C163) - IF(C163 &gt; Start!$E$23,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IF(ROW()=2,Start!$E$23,IF(B164="","",IFERROR(INDEX(tblAnalyse[Fluor],_xlfn.AGGREGATE(15,6,(ROW(tblAnalyse[Datum])-ROW(INDEX(tblAnalyse[Datum],1))+1)/(tblAnalyse[Datum]&lt;&gt;""),ROW()-2)),"")))</f>
        <v/>
      </c>
      <c r="D164" s="48" t="str">
        <f>IF(ROW()=2,Start!$G$23,IF(B164="","",MIN($I$5,MAX($I$4,D163 + $I$2*(Start!$E$23-C164) - IF(C164 &gt; Start!$E$23,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IF(ROW()=2,Start!$E$23,IF(B165="","",IFERROR(INDEX(tblAnalyse[Fluor],_xlfn.AGGREGATE(15,6,(ROW(tblAnalyse[Datum])-ROW(INDEX(tblAnalyse[Datum],1))+1)/(tblAnalyse[Datum]&lt;&gt;""),ROW()-2)),"")))</f>
        <v/>
      </c>
      <c r="D165" s="48" t="str">
        <f>IF(ROW()=2,Start!$G$23,IF(B165="","",MIN($I$5,MAX($I$4,D164 + $I$2*(Start!$E$23-C165) - IF(C165 &gt; Start!$E$23,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IF(ROW()=2,Start!$E$23,IF(B166="","",IFERROR(INDEX(tblAnalyse[Fluor],_xlfn.AGGREGATE(15,6,(ROW(tblAnalyse[Datum])-ROW(INDEX(tblAnalyse[Datum],1))+1)/(tblAnalyse[Datum]&lt;&gt;""),ROW()-2)),"")))</f>
        <v/>
      </c>
      <c r="D166" s="48" t="str">
        <f>IF(ROW()=2,Start!$G$23,IF(B166="","",MIN($I$5,MAX($I$4,D165 + $I$2*(Start!$E$23-C166) - IF(C166 &gt; Start!$E$23,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IF(ROW()=2,Start!$E$23,IF(B167="","",IFERROR(INDEX(tblAnalyse[Fluor],_xlfn.AGGREGATE(15,6,(ROW(tblAnalyse[Datum])-ROW(INDEX(tblAnalyse[Datum],1))+1)/(tblAnalyse[Datum]&lt;&gt;""),ROW()-2)),"")))</f>
        <v/>
      </c>
      <c r="D167" s="48" t="str">
        <f>IF(ROW()=2,Start!$G$23,IF(B167="","",MIN($I$5,MAX($I$4,D166 + $I$2*(Start!$E$23-C167) - IF(C167 &gt; Start!$E$23,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IF(ROW()=2,Start!$E$23,IF(B168="","",IFERROR(INDEX(tblAnalyse[Fluor],_xlfn.AGGREGATE(15,6,(ROW(tblAnalyse[Datum])-ROW(INDEX(tblAnalyse[Datum],1))+1)/(tblAnalyse[Datum]&lt;&gt;""),ROW()-2)),"")))</f>
        <v/>
      </c>
      <c r="D168" s="48" t="str">
        <f>IF(ROW()=2,Start!$G$23,IF(B168="","",MIN($I$5,MAX($I$4,D167 + $I$2*(Start!$E$23-C168) - IF(C168 &gt; Start!$E$23,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IF(ROW()=2,Start!$E$23,IF(B169="","",IFERROR(INDEX(tblAnalyse[Fluor],_xlfn.AGGREGATE(15,6,(ROW(tblAnalyse[Datum])-ROW(INDEX(tblAnalyse[Datum],1))+1)/(tblAnalyse[Datum]&lt;&gt;""),ROW()-2)),"")))</f>
        <v/>
      </c>
      <c r="D169" s="48" t="str">
        <f>IF(ROW()=2,Start!$G$23,IF(B169="","",MIN($I$5,MAX($I$4,D168 + $I$2*(Start!$E$23-C169) - IF(C169 &gt; Start!$E$23,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IF(ROW()=2,Start!$E$23,IF(B170="","",IFERROR(INDEX(tblAnalyse[Fluor],_xlfn.AGGREGATE(15,6,(ROW(tblAnalyse[Datum])-ROW(INDEX(tblAnalyse[Datum],1))+1)/(tblAnalyse[Datum]&lt;&gt;""),ROW()-2)),"")))</f>
        <v/>
      </c>
      <c r="D170" s="48" t="str">
        <f>IF(ROW()=2,Start!$G$23,IF(B170="","",MIN($I$5,MAX($I$4,D169 + $I$2*(Start!$E$23-C170) - IF(C170 &gt; Start!$E$23,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IF(ROW()=2,Start!$E$23,IF(B171="","",IFERROR(INDEX(tblAnalyse[Fluor],_xlfn.AGGREGATE(15,6,(ROW(tblAnalyse[Datum])-ROW(INDEX(tblAnalyse[Datum],1))+1)/(tblAnalyse[Datum]&lt;&gt;""),ROW()-2)),"")))</f>
        <v/>
      </c>
      <c r="D171" s="48" t="str">
        <f>IF(ROW()=2,Start!$G$23,IF(B171="","",MIN($I$5,MAX($I$4,D170 + $I$2*(Start!$E$23-C171) - IF(C171 &gt; Start!$E$23,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IF(ROW()=2,Start!$E$23,IF(B172="","",IFERROR(INDEX(tblAnalyse[Fluor],_xlfn.AGGREGATE(15,6,(ROW(tblAnalyse[Datum])-ROW(INDEX(tblAnalyse[Datum],1))+1)/(tblAnalyse[Datum]&lt;&gt;""),ROW()-2)),"")))</f>
        <v/>
      </c>
      <c r="D172" s="48" t="str">
        <f>IF(ROW()=2,Start!$G$23,IF(B172="","",MIN($I$5,MAX($I$4,D171 + $I$2*(Start!$E$23-C172) - IF(C172 &gt; Start!$E$23,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IF(ROW()=2,Start!$E$23,IF(B173="","",IFERROR(INDEX(tblAnalyse[Fluor],_xlfn.AGGREGATE(15,6,(ROW(tblAnalyse[Datum])-ROW(INDEX(tblAnalyse[Datum],1))+1)/(tblAnalyse[Datum]&lt;&gt;""),ROW()-2)),"")))</f>
        <v/>
      </c>
      <c r="D173" s="48" t="str">
        <f>IF(ROW()=2,Start!$G$23,IF(B173="","",MIN($I$5,MAX($I$4,D172 + $I$2*(Start!$E$23-C173) - IF(C173 &gt; Start!$E$23,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IF(ROW()=2,Start!$E$23,IF(B174="","",IFERROR(INDEX(tblAnalyse[Fluor],_xlfn.AGGREGATE(15,6,(ROW(tblAnalyse[Datum])-ROW(INDEX(tblAnalyse[Datum],1))+1)/(tblAnalyse[Datum]&lt;&gt;""),ROW()-2)),"")))</f>
        <v/>
      </c>
      <c r="D174" s="48" t="str">
        <f>IF(ROW()=2,Start!$G$23,IF(B174="","",MIN($I$5,MAX($I$4,D173 + $I$2*(Start!$E$23-C174) - IF(C174 &gt; Start!$E$23,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IF(ROW()=2,Start!$E$23,IF(B175="","",IFERROR(INDEX(tblAnalyse[Fluor],_xlfn.AGGREGATE(15,6,(ROW(tblAnalyse[Datum])-ROW(INDEX(tblAnalyse[Datum],1))+1)/(tblAnalyse[Datum]&lt;&gt;""),ROW()-2)),"")))</f>
        <v/>
      </c>
      <c r="D175" s="48" t="str">
        <f>IF(ROW()=2,Start!$G$23,IF(B175="","",MIN($I$5,MAX($I$4,D174 + $I$2*(Start!$E$23-C175) - IF(C175 &gt; Start!$E$23,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IF(ROW()=2,Start!$E$23,IF(B176="","",IFERROR(INDEX(tblAnalyse[Fluor],_xlfn.AGGREGATE(15,6,(ROW(tblAnalyse[Datum])-ROW(INDEX(tblAnalyse[Datum],1))+1)/(tblAnalyse[Datum]&lt;&gt;""),ROW()-2)),"")))</f>
        <v/>
      </c>
      <c r="D176" s="48" t="str">
        <f>IF(ROW()=2,Start!$G$23,IF(B176="","",MIN($I$5,MAX($I$4,D175 + $I$2*(Start!$E$23-C176) - IF(C176 &gt; Start!$E$23,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IF(ROW()=2,Start!$E$23,IF(B177="","",IFERROR(INDEX(tblAnalyse[Fluor],_xlfn.AGGREGATE(15,6,(ROW(tblAnalyse[Datum])-ROW(INDEX(tblAnalyse[Datum],1))+1)/(tblAnalyse[Datum]&lt;&gt;""),ROW()-2)),"")))</f>
        <v/>
      </c>
      <c r="D177" s="48" t="str">
        <f>IF(ROW()=2,Start!$G$23,IF(B177="","",MIN($I$5,MAX($I$4,D176 + $I$2*(Start!$E$23-C177) - IF(C177 &gt; Start!$E$23,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IF(ROW()=2,Start!$E$23,IF(B178="","",IFERROR(INDEX(tblAnalyse[Fluor],_xlfn.AGGREGATE(15,6,(ROW(tblAnalyse[Datum])-ROW(INDEX(tblAnalyse[Datum],1))+1)/(tblAnalyse[Datum]&lt;&gt;""),ROW()-2)),"")))</f>
        <v/>
      </c>
      <c r="D178" s="48" t="str">
        <f>IF(ROW()=2,Start!$G$23,IF(B178="","",MIN($I$5,MAX($I$4,D177 + $I$2*(Start!$E$23-C178) - IF(C178 &gt; Start!$E$23,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IF(ROW()=2,Start!$E$23,IF(B179="","",IFERROR(INDEX(tblAnalyse[Fluor],_xlfn.AGGREGATE(15,6,(ROW(tblAnalyse[Datum])-ROW(INDEX(tblAnalyse[Datum],1))+1)/(tblAnalyse[Datum]&lt;&gt;""),ROW()-2)),"")))</f>
        <v/>
      </c>
      <c r="D179" s="48" t="str">
        <f>IF(ROW()=2,Start!$G$23,IF(B179="","",MIN($I$5,MAX($I$4,D178 + $I$2*(Start!$E$23-C179) - IF(C179 &gt; Start!$E$23,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IF(ROW()=2,Start!$E$23,IF(B180="","",IFERROR(INDEX(tblAnalyse[Fluor],_xlfn.AGGREGATE(15,6,(ROW(tblAnalyse[Datum])-ROW(INDEX(tblAnalyse[Datum],1))+1)/(tblAnalyse[Datum]&lt;&gt;""),ROW()-2)),"")))</f>
        <v/>
      </c>
      <c r="D180" s="48" t="str">
        <f>IF(ROW()=2,Start!$G$23,IF(B180="","",MIN($I$5,MAX($I$4,D179 + $I$2*(Start!$E$23-C180) - IF(C180 &gt; Start!$E$23,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IF(ROW()=2,Start!$E$23,IF(B181="","",IFERROR(INDEX(tblAnalyse[Fluor],_xlfn.AGGREGATE(15,6,(ROW(tblAnalyse[Datum])-ROW(INDEX(tblAnalyse[Datum],1))+1)/(tblAnalyse[Datum]&lt;&gt;""),ROW()-2)),"")))</f>
        <v/>
      </c>
      <c r="D181" s="48" t="str">
        <f>IF(ROW()=2,Start!$G$23,IF(B181="","",MIN($I$5,MAX($I$4,D180 + $I$2*(Start!$E$23-C181) - IF(C181 &gt; Start!$E$23,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IF(ROW()=2,Start!$E$23,IF(B182="","",IFERROR(INDEX(tblAnalyse[Fluor],_xlfn.AGGREGATE(15,6,(ROW(tblAnalyse[Datum])-ROW(INDEX(tblAnalyse[Datum],1))+1)/(tblAnalyse[Datum]&lt;&gt;""),ROW()-2)),"")))</f>
        <v/>
      </c>
      <c r="D182" s="48" t="str">
        <f>IF(ROW()=2,Start!$G$23,IF(B182="","",MIN($I$5,MAX($I$4,D181 + $I$2*(Start!$E$23-C182) - IF(C182 &gt; Start!$E$23,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IF(ROW()=2,Start!$E$23,IF(B183="","",IFERROR(INDEX(tblAnalyse[Fluor],_xlfn.AGGREGATE(15,6,(ROW(tblAnalyse[Datum])-ROW(INDEX(tblAnalyse[Datum],1))+1)/(tblAnalyse[Datum]&lt;&gt;""),ROW()-2)),"")))</f>
        <v/>
      </c>
      <c r="D183" s="48" t="str">
        <f>IF(ROW()=2,Start!$G$23,IF(B183="","",MIN($I$5,MAX($I$4,D182 + $I$2*(Start!$E$23-C183) - IF(C183 &gt; Start!$E$23,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IF(ROW()=2,Start!$E$23,IF(B184="","",IFERROR(INDEX(tblAnalyse[Fluor],_xlfn.AGGREGATE(15,6,(ROW(tblAnalyse[Datum])-ROW(INDEX(tblAnalyse[Datum],1))+1)/(tblAnalyse[Datum]&lt;&gt;""),ROW()-2)),"")))</f>
        <v/>
      </c>
      <c r="D184" s="48" t="str">
        <f>IF(ROW()=2,Start!$G$23,IF(B184="","",MIN($I$5,MAX($I$4,D183 + $I$2*(Start!$E$23-C184) - IF(C184 &gt; Start!$E$23,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IF(ROW()=2,Start!$E$23,IF(B185="","",IFERROR(INDEX(tblAnalyse[Fluor],_xlfn.AGGREGATE(15,6,(ROW(tblAnalyse[Datum])-ROW(INDEX(tblAnalyse[Datum],1))+1)/(tblAnalyse[Datum]&lt;&gt;""),ROW()-2)),"")))</f>
        <v/>
      </c>
      <c r="D185" s="48" t="str">
        <f>IF(ROW()=2,Start!$G$23,IF(B185="","",MIN($I$5,MAX($I$4,D184 + $I$2*(Start!$E$23-C185) - IF(C185 &gt; Start!$E$23,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IF(ROW()=2,Start!$E$23,IF(B186="","",IFERROR(INDEX(tblAnalyse[Fluor],_xlfn.AGGREGATE(15,6,(ROW(tblAnalyse[Datum])-ROW(INDEX(tblAnalyse[Datum],1))+1)/(tblAnalyse[Datum]&lt;&gt;""),ROW()-2)),"")))</f>
        <v/>
      </c>
      <c r="D186" s="48" t="str">
        <f>IF(ROW()=2,Start!$G$23,IF(B186="","",MIN($I$5,MAX($I$4,D185 + $I$2*(Start!$E$23-C186) - IF(C186 &gt; Start!$E$23,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IF(ROW()=2,Start!$E$23,IF(B187="","",IFERROR(INDEX(tblAnalyse[Fluor],_xlfn.AGGREGATE(15,6,(ROW(tblAnalyse[Datum])-ROW(INDEX(tblAnalyse[Datum],1))+1)/(tblAnalyse[Datum]&lt;&gt;""),ROW()-2)),"")))</f>
        <v/>
      </c>
      <c r="D187" s="48" t="str">
        <f>IF(ROW()=2,Start!$G$23,IF(B187="","",MIN($I$5,MAX($I$4,D186 + $I$2*(Start!$E$23-C187) - IF(C187 &gt; Start!$E$23,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IF(ROW()=2,Start!$E$23,IF(B188="","",IFERROR(INDEX(tblAnalyse[Fluor],_xlfn.AGGREGATE(15,6,(ROW(tblAnalyse[Datum])-ROW(INDEX(tblAnalyse[Datum],1))+1)/(tblAnalyse[Datum]&lt;&gt;""),ROW()-2)),"")))</f>
        <v/>
      </c>
      <c r="D188" s="48" t="str">
        <f>IF(ROW()=2,Start!$G$23,IF(B188="","",MIN($I$5,MAX($I$4,D187 + $I$2*(Start!$E$23-C188) - IF(C188 &gt; Start!$E$23,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IF(ROW()=2,Start!$E$23,IF(B189="","",IFERROR(INDEX(tblAnalyse[Fluor],_xlfn.AGGREGATE(15,6,(ROW(tblAnalyse[Datum])-ROW(INDEX(tblAnalyse[Datum],1))+1)/(tblAnalyse[Datum]&lt;&gt;""),ROW()-2)),"")))</f>
        <v/>
      </c>
      <c r="D189" s="48" t="str">
        <f>IF(ROW()=2,Start!$G$23,IF(B189="","",MIN($I$5,MAX($I$4,D188 + $I$2*(Start!$E$23-C189) - IF(C189 &gt; Start!$E$23,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IF(ROW()=2,Start!$E$23,IF(B190="","",IFERROR(INDEX(tblAnalyse[Fluor],_xlfn.AGGREGATE(15,6,(ROW(tblAnalyse[Datum])-ROW(INDEX(tblAnalyse[Datum],1))+1)/(tblAnalyse[Datum]&lt;&gt;""),ROW()-2)),"")))</f>
        <v/>
      </c>
      <c r="D190" s="48" t="str">
        <f>IF(ROW()=2,Start!$G$23,IF(B190="","",MIN($I$5,MAX($I$4,D189 + $I$2*(Start!$E$23-C190) - IF(C190 &gt; Start!$E$23,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IF(ROW()=2,Start!$E$23,IF(B191="","",IFERROR(INDEX(tblAnalyse[Fluor],_xlfn.AGGREGATE(15,6,(ROW(tblAnalyse[Datum])-ROW(INDEX(tblAnalyse[Datum],1))+1)/(tblAnalyse[Datum]&lt;&gt;""),ROW()-2)),"")))</f>
        <v/>
      </c>
      <c r="D191" s="48" t="str">
        <f>IF(ROW()=2,Start!$G$23,IF(B191="","",MIN($I$5,MAX($I$4,D190 + $I$2*(Start!$E$23-C191) - IF(C191 &gt; Start!$E$23,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IF(ROW()=2,Start!$E$23,IF(B192="","",IFERROR(INDEX(tblAnalyse[Fluor],_xlfn.AGGREGATE(15,6,(ROW(tblAnalyse[Datum])-ROW(INDEX(tblAnalyse[Datum],1))+1)/(tblAnalyse[Datum]&lt;&gt;""),ROW()-2)),"")))</f>
        <v/>
      </c>
      <c r="D192" s="48" t="str">
        <f>IF(ROW()=2,Start!$G$23,IF(B192="","",MIN($I$5,MAX($I$4,D191 + $I$2*(Start!$E$23-C192) - IF(C192 &gt; Start!$E$23,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IF(ROW()=2,Start!$E$23,IF(B193="","",IFERROR(INDEX(tblAnalyse[Fluor],_xlfn.AGGREGATE(15,6,(ROW(tblAnalyse[Datum])-ROW(INDEX(tblAnalyse[Datum],1))+1)/(tblAnalyse[Datum]&lt;&gt;""),ROW()-2)),"")))</f>
        <v/>
      </c>
      <c r="D193" s="48" t="str">
        <f>IF(ROW()=2,Start!$G$23,IF(B193="","",MIN($I$5,MAX($I$4,D192 + $I$2*(Start!$E$23-C193) - IF(C193 &gt; Start!$E$23,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IF(ROW()=2,Start!$E$23,IF(B194="","",IFERROR(INDEX(tblAnalyse[Fluor],_xlfn.AGGREGATE(15,6,(ROW(tblAnalyse[Datum])-ROW(INDEX(tblAnalyse[Datum],1))+1)/(tblAnalyse[Datum]&lt;&gt;""),ROW()-2)),"")))</f>
        <v/>
      </c>
      <c r="D194" s="48" t="str">
        <f>IF(ROW()=2,Start!$G$23,IF(B194="","",MIN($I$5,MAX($I$4,D193 + $I$2*(Start!$E$23-C194) - IF(C194 &gt; Start!$E$23,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IF(ROW()=2,Start!$E$23,IF(B195="","",IFERROR(INDEX(tblAnalyse[Fluor],_xlfn.AGGREGATE(15,6,(ROW(tblAnalyse[Datum])-ROW(INDEX(tblAnalyse[Datum],1))+1)/(tblAnalyse[Datum]&lt;&gt;""),ROW()-2)),"")))</f>
        <v/>
      </c>
      <c r="D195" s="48" t="str">
        <f>IF(ROW()=2,Start!$G$23,IF(B195="","",MIN($I$5,MAX($I$4,D194 + $I$2*(Start!$E$23-C195) - IF(C195 &gt; Start!$E$23,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IF(ROW()=2,Start!$E$23,IF(B196="","",IFERROR(INDEX(tblAnalyse[Fluor],_xlfn.AGGREGATE(15,6,(ROW(tblAnalyse[Datum])-ROW(INDEX(tblAnalyse[Datum],1))+1)/(tblAnalyse[Datum]&lt;&gt;""),ROW()-2)),"")))</f>
        <v/>
      </c>
      <c r="D196" s="48" t="str">
        <f>IF(ROW()=2,Start!$G$23,IF(B196="","",MIN($I$5,MAX($I$4,D195 + $I$2*(Start!$E$23-C196) - IF(C196 &gt; Start!$E$23,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IF(ROW()=2,Start!$E$23,IF(B197="","",IFERROR(INDEX(tblAnalyse[Fluor],_xlfn.AGGREGATE(15,6,(ROW(tblAnalyse[Datum])-ROW(INDEX(tblAnalyse[Datum],1))+1)/(tblAnalyse[Datum]&lt;&gt;""),ROW()-2)),"")))</f>
        <v/>
      </c>
      <c r="D197" s="48" t="str">
        <f>IF(ROW()=2,Start!$G$23,IF(B197="","",MIN($I$5,MAX($I$4,D196 + $I$2*(Start!$E$23-C197) - IF(C197 &gt; Start!$E$23,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IF(ROW()=2,Start!$E$23,IF(B198="","",IFERROR(INDEX(tblAnalyse[Fluor],_xlfn.AGGREGATE(15,6,(ROW(tblAnalyse[Datum])-ROW(INDEX(tblAnalyse[Datum],1))+1)/(tblAnalyse[Datum]&lt;&gt;""),ROW()-2)),"")))</f>
        <v/>
      </c>
      <c r="D198" s="48" t="str">
        <f>IF(ROW()=2,Start!$G$23,IF(B198="","",MIN($I$5,MAX($I$4,D197 + $I$2*(Start!$E$23-C198) - IF(C198 &gt; Start!$E$23,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IF(ROW()=2,Start!$E$23,IF(B199="","",IFERROR(INDEX(tblAnalyse[Fluor],_xlfn.AGGREGATE(15,6,(ROW(tblAnalyse[Datum])-ROW(INDEX(tblAnalyse[Datum],1))+1)/(tblAnalyse[Datum]&lt;&gt;""),ROW()-2)),"")))</f>
        <v/>
      </c>
      <c r="D199" s="48" t="str">
        <f>IF(ROW()=2,Start!$G$23,IF(B199="","",MIN($I$5,MAX($I$4,D198 + $I$2*(Start!$E$23-C199) - IF(C199 &gt; Start!$E$23,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IF(ROW()=2,Start!$E$23,IF(B200="","",IFERROR(INDEX(tblAnalyse[Fluor],_xlfn.AGGREGATE(15,6,(ROW(tblAnalyse[Datum])-ROW(INDEX(tblAnalyse[Datum],1))+1)/(tblAnalyse[Datum]&lt;&gt;""),ROW()-2)),"")))</f>
        <v/>
      </c>
      <c r="D200" s="48" t="str">
        <f>IF(ROW()=2,Start!$G$23,IF(B200="","",MIN($I$5,MAX($I$4,D199 + $I$2*(Start!$E$23-C200) - IF(C200 &gt; Start!$E$23,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IF(ROW()=2,Start!$E$23,IF(B201="","",IFERROR(INDEX(tblAnalyse[Fluor],_xlfn.AGGREGATE(15,6,(ROW(tblAnalyse[Datum])-ROW(INDEX(tblAnalyse[Datum],1))+1)/(tblAnalyse[Datum]&lt;&gt;""),ROW()-2)),"")))</f>
        <v/>
      </c>
      <c r="D201" s="48" t="str">
        <f>IF(ROW()=2,Start!$G$23,IF(B201="","",MIN($I$5,MAX($I$4,D200 + $I$2*(Start!$E$23-C201) - IF(C201 &gt; Start!$E$23,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rWCSvTWu+wgibJOupt++fF4AsCop+ser6QHu5Of3dutdKeAhQq7mhTHPJdUVo7/Yksb9j3oZUF5I8Fwj0Obdag==" saltValue="SVNo4bw82UZ8THiSziQrOg==" spinCount="100000" sheet="1" objects="1" scenarios="1" selectLockedCells="1"/>
  <conditionalFormatting sqref="A2:F201">
    <cfRule type="expression" dxfId="7" priority="1">
      <formula>$B2&lt;&gt;""</formula>
    </cfRule>
    <cfRule type="expression" dxfId="6" priority="2">
      <formula>AND($B2&lt;&gt;"",ISEVEN(ROW()))</formula>
    </cfRule>
  </conditionalFormatting>
  <pageMargins left="0.7" right="0.7" top="0.78740157499999996" bottom="0.78740157499999996" header="0.3" footer="0.3"/>
  <customProperties>
    <customPr name="_pios_id"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E109-1463-4309-B598-8D6639FE42CD}">
  <sheetPr codeName="Tabelle11">
    <tabColor theme="5"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39" customWidth="1"/>
    <col min="3" max="3" width="6.5703125" style="39" customWidth="1"/>
    <col min="4" max="4" width="16.140625" style="39" customWidth="1"/>
    <col min="5" max="5" width="6.28515625" hidden="1" customWidth="1"/>
    <col min="6" max="6" width="8.28515625" hidden="1" customWidth="1"/>
    <col min="7" max="7" width="3.5703125" customWidth="1"/>
    <col min="8" max="8" width="23.85546875" customWidth="1"/>
    <col min="9" max="9" width="5.5703125" customWidth="1"/>
  </cols>
  <sheetData>
    <row r="1" spans="1:21" ht="30" customHeight="1" x14ac:dyDescent="0.25">
      <c r="A1" s="40" t="s">
        <v>5</v>
      </c>
      <c r="B1" s="56" t="s">
        <v>42</v>
      </c>
      <c r="C1" s="57" t="s">
        <v>64</v>
      </c>
      <c r="D1" s="57" t="s">
        <v>65</v>
      </c>
      <c r="E1" s="57" t="s">
        <v>0</v>
      </c>
      <c r="F1" s="58" t="s">
        <v>6</v>
      </c>
      <c r="G1" s="64"/>
      <c r="H1" s="64"/>
      <c r="I1" s="64"/>
      <c r="J1" s="45"/>
      <c r="K1" s="45"/>
      <c r="L1" s="45"/>
      <c r="M1" s="45"/>
      <c r="N1" s="45"/>
      <c r="O1" s="45"/>
      <c r="P1" s="45"/>
      <c r="Q1" s="45"/>
      <c r="R1" s="45"/>
      <c r="S1" s="45"/>
      <c r="T1" s="45"/>
      <c r="U1" s="45"/>
    </row>
    <row r="2" spans="1:21" ht="15" customHeight="1" x14ac:dyDescent="0.25">
      <c r="A2" s="60">
        <v>0</v>
      </c>
      <c r="B2" s="47" cm="1">
        <f t="array" ref="B2">IF(ROW()=2,Start!$G$3,IFERROR(INDEX(tblAnalyse[Datum],_xlfn.AGGREGATE(15,6,(ROW(tblAnalyse[Datum])-ROW(INDEX(tblAnalyse[Datum],1))+1)/(tblAnalyse[Datum]&lt;&gt;""),ROW()-2)),""))</f>
        <v>45994</v>
      </c>
      <c r="C2" s="48" cm="1">
        <f t="array" ref="C2">IF(ROW()=2,Start!$E$24,IF(B2="","",IFERROR(INDEX(tblAnalyse[Iod],_xlfn.AGGREGATE(15,6,(ROW(tblAnalyse[Datum])-ROW(INDEX(tblAnalyse[Datum],1))+1)/(tblAnalyse[Datum]&lt;&gt;""),ROW()-2)),"")))</f>
        <v>65</v>
      </c>
      <c r="D2" s="48">
        <f>IF(ROW()=2,Start!$G$24,IF(B2="","",MIN($I$5,MAX($I$4,D1 + $I$2*(Start!$E$24-C2) - IF(C2 &gt; Start!$E$24, $I$3*E2, 0)))))</f>
        <v>1.68</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0.05</v>
      </c>
      <c r="J2" s="54"/>
      <c r="K2" s="54"/>
      <c r="L2" s="54"/>
      <c r="M2" s="54"/>
      <c r="N2" s="54"/>
      <c r="O2" s="54"/>
      <c r="P2" s="54"/>
      <c r="Q2" s="54"/>
      <c r="R2" s="54"/>
      <c r="S2" s="54"/>
      <c r="T2" s="54"/>
      <c r="U2" s="54"/>
    </row>
    <row r="3" spans="1:21" ht="15" customHeight="1" x14ac:dyDescent="0.25">
      <c r="A3" s="60">
        <f>IF(B3="","",COUNT($B$3:B3))</f>
        <v>1</v>
      </c>
      <c r="B3" s="47" cm="1">
        <f t="array" ref="B3">IF(ROW()=2,Start!$G$3,IFERROR(INDEX(tblAnalyse[Datum],_xlfn.AGGREGATE(15,6,(ROW(tblAnalyse[Datum])-ROW(INDEX(tblAnalyse[Datum],1))+1)/(tblAnalyse[Datum]&lt;&gt;""),ROW()-2)),""))</f>
        <v>46027</v>
      </c>
      <c r="C3" s="48" cm="1">
        <f t="array" ref="C3">IF(ROW()=2,Start!$E$24,IF(B3="","",IFERROR(INDEX(tblAnalyse[Iod],_xlfn.AGGREGATE(15,6,(ROW(tblAnalyse[Datum])-ROW(INDEX(tblAnalyse[Datum],1))+1)/(tblAnalyse[Datum]&lt;&gt;""),ROW()-2)),"")))</f>
        <v>50.5</v>
      </c>
      <c r="D3" s="48">
        <f>IF(ROW()=2,Start!$G$24,IF(B3="","",MIN($I$5,MAX($I$4,D2 + $I$2*(Start!$E$24-C3) - IF(C3 &gt; Start!$E$24, $I$3*E3, 0)))))</f>
        <v>2.4050000000000002</v>
      </c>
      <c r="E3" s="49">
        <f t="shared" ref="E3:E61" ca="1" si="0">IF(ROW()=2,0,IF(B3="","",IF(ROW()=3,(C3-C2)/F3,SLOPE(OFFSET(C3,-2,0,3,1),OFFSET(F3,-2,0,3,1)))))</f>
        <v>-0.43939393939393939</v>
      </c>
      <c r="F3" s="49" cm="1">
        <f t="array" ref="F3">IF(ROW()=2,0,IF(B3="","",IFERROR(INDEX(tblAnalyse[Kumulative Zeit],_xlfn.AGGREGATE(15,6,(ROW(tblAnalyse[Datum])-ROW(INDEX(tblAnalyse[Datum],1))+1)/(tblAnalyse[Datum]&lt;&gt;""),ROW()-2)),"")))</f>
        <v>33</v>
      </c>
      <c r="G3" s="45"/>
      <c r="H3" s="50" t="s">
        <v>4</v>
      </c>
      <c r="I3" s="61">
        <v>2.5</v>
      </c>
      <c r="J3" s="54"/>
      <c r="K3" s="54"/>
      <c r="L3" s="54"/>
      <c r="M3" s="54"/>
      <c r="N3" s="54"/>
      <c r="O3" s="54"/>
      <c r="P3" s="54"/>
      <c r="Q3" s="54"/>
      <c r="R3" s="54"/>
      <c r="S3" s="54"/>
      <c r="T3" s="54"/>
      <c r="U3" s="54"/>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IF(ROW()=2,Start!$E$24,IF(B4="","",IFERROR(INDEX(tblAnalyse[Iod],_xlfn.AGGREGATE(15,6,(ROW(tblAnalyse[Datum])-ROW(INDEX(tblAnalyse[Datum],1))+1)/(tblAnalyse[Datum]&lt;&gt;""),ROW()-2)),"")))</f>
        <v>59.6</v>
      </c>
      <c r="D4" s="48">
        <f>IF(ROW()=2,Start!$G$24,IF(B4="","",MIN($I$5,MAX($I$4,D3 + $I$2*(Start!$E$24-C4) - IF(C4 &gt; Start!$E$24, $I$3*E4, 0)))))</f>
        <v>2.6750000000000003</v>
      </c>
      <c r="E4" s="49">
        <f t="shared" ca="1" si="0"/>
        <v>-7.5987316229460922E-2</v>
      </c>
      <c r="F4" s="49" cm="1">
        <f t="array" ref="F4">IF(ROW()=2,0,IF(B4="","",IFERROR(INDEX(tblAnalyse[Kumulative Zeit],_xlfn.AGGREGATE(15,6,(ROW(tblAnalyse[Datum])-ROW(INDEX(tblAnalyse[Datum],1))+1)/(tblAnalyse[Datum]&lt;&gt;""),ROW()-2)),"")))</f>
        <v>68</v>
      </c>
      <c r="G4" s="45"/>
      <c r="H4" s="50" t="s">
        <v>1</v>
      </c>
      <c r="I4" s="107">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IF(ROW()=2,Start!$E$24,IF(B5="","",IFERROR(INDEX(tblAnalyse[Iod],_xlfn.AGGREGATE(15,6,(ROW(tblAnalyse[Datum])-ROW(INDEX(tblAnalyse[Datum],1))+1)/(tblAnalyse[Datum]&lt;&gt;""),ROW()-2)),"")))</f>
        <v>57.6</v>
      </c>
      <c r="D5" s="48">
        <f>IF(ROW()=2,Start!$G$24,IF(B5="","",MIN($I$5,MAX($I$4,D4 + $I$2*(Start!$E$24-C5) - IF(C5 &gt; Start!$E$24, $I$3*E5, 0)))))</f>
        <v>3.0450000000000004</v>
      </c>
      <c r="E5" s="49">
        <f t="shared" ca="1" si="0"/>
        <v>5.3085361672951671E-2</v>
      </c>
      <c r="F5" s="49" cm="1">
        <f t="array" ref="F5">IF(ROW()=2,0,IF(B5="","",IFERROR(INDEX(tblAnalyse[Kumulative Zeit],_xlfn.AGGREGATE(15,6,(ROW(tblAnalyse[Datum])-ROW(INDEX(tblAnalyse[Datum],1))+1)/(tblAnalyse[Datum]&lt;&gt;""),ROW()-2)),"")))</f>
        <v>139</v>
      </c>
      <c r="G5" s="45"/>
      <c r="H5" s="50" t="s">
        <v>2</v>
      </c>
      <c r="I5" s="61">
        <v>10</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IF(ROW()=2,Start!$E$24,IF(B6="","",IFERROR(INDEX(tblAnalyse[Iod],_xlfn.AGGREGATE(15,6,(ROW(tblAnalyse[Datum])-ROW(INDEX(tblAnalyse[Datum],1))+1)/(tblAnalyse[Datum]&lt;&gt;""),ROW()-2)),"")))</f>
        <v>62.3</v>
      </c>
      <c r="D6" s="48">
        <f>IF(ROW()=2,Start!$G$24,IF(B6="","",MIN($I$5,MAX($I$4,D5 + $I$2*(Start!$E$24-C6) - IF(C6 &gt; Start!$E$24, $I$3*E6, 0)))))</f>
        <v>3.1800000000000006</v>
      </c>
      <c r="E6" s="49">
        <f t="shared" ca="1" si="0"/>
        <v>1.6228697801482988E-2</v>
      </c>
      <c r="F6" s="49" cm="1">
        <f t="array" ref="F6">IF(ROW()=2,0,IF(B6="","",IFERROR(INDEX(tblAnalyse[Kumulative Zeit],_xlfn.AGGREGATE(15,6,(ROW(tblAnalyse[Datum])-ROW(INDEX(tblAnalyse[Datum],1))+1)/(tblAnalyse[Datum]&lt;&gt;""),ROW()-2)),"")))</f>
        <v>166</v>
      </c>
      <c r="G6" s="45"/>
      <c r="H6" s="45"/>
      <c r="I6" s="45"/>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IF(ROW()=2,Start!$E$24,IF(B7="","",IFERROR(INDEX(tblAnalyse[Iod],_xlfn.AGGREGATE(15,6,(ROW(tblAnalyse[Datum])-ROW(INDEX(tblAnalyse[Datum],1))+1)/(tblAnalyse[Datum]&lt;&gt;""),ROW()-2)),"")))</f>
        <v/>
      </c>
      <c r="D7" s="48" t="str">
        <f>IF(ROW()=2,Start!$G$24,IF(B7="","",MIN($I$5,MAX($I$4,D6 + $I$2*(Start!$E$24-C7) - IF(C7 &gt; Start!$E$24,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IF(ROW()=2,Start!$E$24,IF(B8="","",IFERROR(INDEX(tblAnalyse[Iod],_xlfn.AGGREGATE(15,6,(ROW(tblAnalyse[Datum])-ROW(INDEX(tblAnalyse[Datum],1))+1)/(tblAnalyse[Datum]&lt;&gt;""),ROW()-2)),"")))</f>
        <v/>
      </c>
      <c r="D8" s="48" t="str">
        <f>IF(ROW()=2,Start!$G$24,IF(B8="","",MIN($I$5,MAX($I$4,D7 + $I$2*(Start!$E$24-C8) - IF(C8 &gt; Start!$E$24,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IF(ROW()=2,Start!$E$24,IF(B9="","",IFERROR(INDEX(tblAnalyse[Iod],_xlfn.AGGREGATE(15,6,(ROW(tblAnalyse[Datum])-ROW(INDEX(tblAnalyse[Datum],1))+1)/(tblAnalyse[Datum]&lt;&gt;""),ROW()-2)),"")))</f>
        <v/>
      </c>
      <c r="D9" s="48" t="str">
        <f>IF(ROW()=2,Start!$G$24,IF(B9="","",MIN($I$5,MAX($I$4,D8 + $I$2*(Start!$E$24-C9) - IF(C9 &gt; Start!$E$24,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IF(ROW()=2,Start!$E$24,IF(B10="","",IFERROR(INDEX(tblAnalyse[Iod],_xlfn.AGGREGATE(15,6,(ROW(tblAnalyse[Datum])-ROW(INDEX(tblAnalyse[Datum],1))+1)/(tblAnalyse[Datum]&lt;&gt;""),ROW()-2)),"")))</f>
        <v/>
      </c>
      <c r="D10" s="48" t="str">
        <f>IF(ROW()=2,Start!$G$24,IF(B10="","",MIN($I$5,MAX($I$4,D9 + $I$2*(Start!$E$24-C10) - IF(C10 &gt; Start!$E$24,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IF(ROW()=2,Start!$E$24,IF(B11="","",IFERROR(INDEX(tblAnalyse[Iod],_xlfn.AGGREGATE(15,6,(ROW(tblAnalyse[Datum])-ROW(INDEX(tblAnalyse[Datum],1))+1)/(tblAnalyse[Datum]&lt;&gt;""),ROW()-2)),"")))</f>
        <v/>
      </c>
      <c r="D11" s="48" t="str">
        <f>IF(ROW()=2,Start!$G$24,IF(B11="","",MIN($I$5,MAX($I$4,D10 + $I$2*(Start!$E$24-C11) - IF(C11 &gt; Start!$E$24,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IF(ROW()=2,Start!$E$24,IF(B12="","",IFERROR(INDEX(tblAnalyse[Iod],_xlfn.AGGREGATE(15,6,(ROW(tblAnalyse[Datum])-ROW(INDEX(tblAnalyse[Datum],1))+1)/(tblAnalyse[Datum]&lt;&gt;""),ROW()-2)),"")))</f>
        <v/>
      </c>
      <c r="D12" s="48" t="str">
        <f>IF(ROW()=2,Start!$G$24,IF(B12="","",MIN($I$5,MAX($I$4,D11 + $I$2*(Start!$E$24-C12) - IF(C12 &gt; Start!$E$24,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IF(ROW()=2,Start!$E$24,IF(B13="","",IFERROR(INDEX(tblAnalyse[Iod],_xlfn.AGGREGATE(15,6,(ROW(tblAnalyse[Datum])-ROW(INDEX(tblAnalyse[Datum],1))+1)/(tblAnalyse[Datum]&lt;&gt;""),ROW()-2)),"")))</f>
        <v/>
      </c>
      <c r="D13" s="48" t="str">
        <f>IF(ROW()=2,Start!$G$24,IF(B13="","",MIN($I$5,MAX($I$4,D12 + $I$2*(Start!$E$24-C13) - IF(C13 &gt; Start!$E$24,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IF(ROW()=2,Start!$E$24,IF(B14="","",IFERROR(INDEX(tblAnalyse[Iod],_xlfn.AGGREGATE(15,6,(ROW(tblAnalyse[Datum])-ROW(INDEX(tblAnalyse[Datum],1))+1)/(tblAnalyse[Datum]&lt;&gt;""),ROW()-2)),"")))</f>
        <v/>
      </c>
      <c r="D14" s="48" t="str">
        <f>IF(ROW()=2,Start!$G$24,IF(B14="","",MIN($I$5,MAX($I$4,D13 + $I$2*(Start!$E$24-C14) - IF(C14 &gt; Start!$E$24,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IF(ROW()=2,Start!$E$24,IF(B15="","",IFERROR(INDEX(tblAnalyse[Iod],_xlfn.AGGREGATE(15,6,(ROW(tblAnalyse[Datum])-ROW(INDEX(tblAnalyse[Datum],1))+1)/(tblAnalyse[Datum]&lt;&gt;""),ROW()-2)),"")))</f>
        <v/>
      </c>
      <c r="D15" s="48" t="str">
        <f>IF(ROW()=2,Start!$G$24,IF(B15="","",MIN($I$5,MAX($I$4,D14 + $I$2*(Start!$E$24-C15) - IF(C15 &gt; Start!$E$24,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IF(ROW()=2,Start!$E$24,IF(B16="","",IFERROR(INDEX(tblAnalyse[Iod],_xlfn.AGGREGATE(15,6,(ROW(tblAnalyse[Datum])-ROW(INDEX(tblAnalyse[Datum],1))+1)/(tblAnalyse[Datum]&lt;&gt;""),ROW()-2)),"")))</f>
        <v/>
      </c>
      <c r="D16" s="48" t="str">
        <f>IF(ROW()=2,Start!$G$24,IF(B16="","",MIN($I$5,MAX($I$4,D15 + $I$2*(Start!$E$24-C16) - IF(C16 &gt; Start!$E$24,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IF(ROW()=2,Start!$E$24,IF(B17="","",IFERROR(INDEX(tblAnalyse[Iod],_xlfn.AGGREGATE(15,6,(ROW(tblAnalyse[Datum])-ROW(INDEX(tblAnalyse[Datum],1))+1)/(tblAnalyse[Datum]&lt;&gt;""),ROW()-2)),"")))</f>
        <v/>
      </c>
      <c r="D17" s="48" t="str">
        <f>IF(ROW()=2,Start!$G$24,IF(B17="","",MIN($I$5,MAX($I$4,D16 + $I$2*(Start!$E$24-C17) - IF(C17 &gt; Start!$E$24,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IF(ROW()=2,Start!$E$24,IF(B18="","",IFERROR(INDEX(tblAnalyse[Iod],_xlfn.AGGREGATE(15,6,(ROW(tblAnalyse[Datum])-ROW(INDEX(tblAnalyse[Datum],1))+1)/(tblAnalyse[Datum]&lt;&gt;""),ROW()-2)),"")))</f>
        <v/>
      </c>
      <c r="D18" s="48" t="str">
        <f>IF(ROW()=2,Start!$G$24,IF(B18="","",MIN($I$5,MAX($I$4,D17 + $I$2*(Start!$E$24-C18) - IF(C18 &gt; Start!$E$24,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IF(ROW()=2,Start!$E$24,IF(B19="","",IFERROR(INDEX(tblAnalyse[Iod],_xlfn.AGGREGATE(15,6,(ROW(tblAnalyse[Datum])-ROW(INDEX(tblAnalyse[Datum],1))+1)/(tblAnalyse[Datum]&lt;&gt;""),ROW()-2)),"")))</f>
        <v/>
      </c>
      <c r="D19" s="48" t="str">
        <f>IF(ROW()=2,Start!$G$24,IF(B19="","",MIN($I$5,MAX($I$4,D18 + $I$2*(Start!$E$24-C19) - IF(C19 &gt; Start!$E$24,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IF(ROW()=2,Start!$E$24,IF(B20="","",IFERROR(INDEX(tblAnalyse[Iod],_xlfn.AGGREGATE(15,6,(ROW(tblAnalyse[Datum])-ROW(INDEX(tblAnalyse[Datum],1))+1)/(tblAnalyse[Datum]&lt;&gt;""),ROW()-2)),"")))</f>
        <v/>
      </c>
      <c r="D20" s="48" t="str">
        <f>IF(ROW()=2,Start!$G$24,IF(B20="","",MIN($I$5,MAX($I$4,D19 + $I$2*(Start!$E$24-C20) - IF(C20 &gt; Start!$E$24,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IF(ROW()=2,Start!$E$24,IF(B21="","",IFERROR(INDEX(tblAnalyse[Iod],_xlfn.AGGREGATE(15,6,(ROW(tblAnalyse[Datum])-ROW(INDEX(tblAnalyse[Datum],1))+1)/(tblAnalyse[Datum]&lt;&gt;""),ROW()-2)),"")))</f>
        <v/>
      </c>
      <c r="D21" s="48" t="str">
        <f>IF(ROW()=2,Start!$G$24,IF(B21="","",MIN($I$5,MAX($I$4,D20 + $I$2*(Start!$E$24-C21) - IF(C21 &gt; Start!$E$24,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IF(ROW()=2,Start!$E$24,IF(B22="","",IFERROR(INDEX(tblAnalyse[Iod],_xlfn.AGGREGATE(15,6,(ROW(tblAnalyse[Datum])-ROW(INDEX(tblAnalyse[Datum],1))+1)/(tblAnalyse[Datum]&lt;&gt;""),ROW()-2)),"")))</f>
        <v/>
      </c>
      <c r="D22" s="48" t="str">
        <f>IF(ROW()=2,Start!$G$24,IF(B22="","",MIN($I$5,MAX($I$4,D21 + $I$2*(Start!$E$24-C22) - IF(C22 &gt; Start!$E$24,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IF(ROW()=2,Start!$E$24,IF(B23="","",IFERROR(INDEX(tblAnalyse[Iod],_xlfn.AGGREGATE(15,6,(ROW(tblAnalyse[Datum])-ROW(INDEX(tblAnalyse[Datum],1))+1)/(tblAnalyse[Datum]&lt;&gt;""),ROW()-2)),"")))</f>
        <v/>
      </c>
      <c r="D23" s="48" t="str">
        <f>IF(ROW()=2,Start!$G$24,IF(B23="","",MIN($I$5,MAX($I$4,D22 + $I$2*(Start!$E$24-C23) - IF(C23 &gt; Start!$E$24,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IF(ROW()=2,Start!$E$24,IF(B24="","",IFERROR(INDEX(tblAnalyse[Iod],_xlfn.AGGREGATE(15,6,(ROW(tblAnalyse[Datum])-ROW(INDEX(tblAnalyse[Datum],1))+1)/(tblAnalyse[Datum]&lt;&gt;""),ROW()-2)),"")))</f>
        <v/>
      </c>
      <c r="D24" s="48" t="str">
        <f>IF(ROW()=2,Start!$G$24,IF(B24="","",MIN($I$5,MAX($I$4,D23 + $I$2*(Start!$E$24-C24) - IF(C24 &gt; Start!$E$24,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IF(ROW()=2,Start!$E$24,IF(B25="","",IFERROR(INDEX(tblAnalyse[Iod],_xlfn.AGGREGATE(15,6,(ROW(tblAnalyse[Datum])-ROW(INDEX(tblAnalyse[Datum],1))+1)/(tblAnalyse[Datum]&lt;&gt;""),ROW()-2)),"")))</f>
        <v/>
      </c>
      <c r="D25" s="48" t="str">
        <f>IF(ROW()=2,Start!$G$24,IF(B25="","",MIN($I$5,MAX($I$4,D24 + $I$2*(Start!$E$24-C25) - IF(C25 &gt; Start!$E$24,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IF(ROW()=2,Start!$E$24,IF(B26="","",IFERROR(INDEX(tblAnalyse[Iod],_xlfn.AGGREGATE(15,6,(ROW(tblAnalyse[Datum])-ROW(INDEX(tblAnalyse[Datum],1))+1)/(tblAnalyse[Datum]&lt;&gt;""),ROW()-2)),"")))</f>
        <v/>
      </c>
      <c r="D26" s="48" t="str">
        <f>IF(ROW()=2,Start!$G$24,IF(B26="","",MIN($I$5,MAX($I$4,D25 + $I$2*(Start!$E$24-C26) - IF(C26 &gt; Start!$E$24,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IF(ROW()=2,Start!$E$24,IF(B27="","",IFERROR(INDEX(tblAnalyse[Iod],_xlfn.AGGREGATE(15,6,(ROW(tblAnalyse[Datum])-ROW(INDEX(tblAnalyse[Datum],1))+1)/(tblAnalyse[Datum]&lt;&gt;""),ROW()-2)),"")))</f>
        <v/>
      </c>
      <c r="D27" s="48" t="str">
        <f>IF(ROW()=2,Start!$G$24,IF(B27="","",MIN($I$5,MAX($I$4,D26 + $I$2*(Start!$E$24-C27) - IF(C27 &gt; Start!$E$24,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IF(ROW()=2,Start!$E$24,IF(B28="","",IFERROR(INDEX(tblAnalyse[Iod],_xlfn.AGGREGATE(15,6,(ROW(tblAnalyse[Datum])-ROW(INDEX(tblAnalyse[Datum],1))+1)/(tblAnalyse[Datum]&lt;&gt;""),ROW()-2)),"")))</f>
        <v/>
      </c>
      <c r="D28" s="48" t="str">
        <f>IF(ROW()=2,Start!$G$24,IF(B28="","",MIN($I$5,MAX($I$4,D27 + $I$2*(Start!$E$24-C28) - IF(C28 &gt; Start!$E$24,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IF(ROW()=2,Start!$E$24,IF(B29="","",IFERROR(INDEX(tblAnalyse[Iod],_xlfn.AGGREGATE(15,6,(ROW(tblAnalyse[Datum])-ROW(INDEX(tblAnalyse[Datum],1))+1)/(tblAnalyse[Datum]&lt;&gt;""),ROW()-2)),"")))</f>
        <v/>
      </c>
      <c r="D29" s="48" t="str">
        <f>IF(ROW()=2,Start!$G$24,IF(B29="","",MIN($I$5,MAX($I$4,D28 + $I$2*(Start!$E$24-C29) - IF(C29 &gt; Start!$E$24,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IF(ROW()=2,Start!$E$24,IF(B30="","",IFERROR(INDEX(tblAnalyse[Iod],_xlfn.AGGREGATE(15,6,(ROW(tblAnalyse[Datum])-ROW(INDEX(tblAnalyse[Datum],1))+1)/(tblAnalyse[Datum]&lt;&gt;""),ROW()-2)),"")))</f>
        <v/>
      </c>
      <c r="D30" s="48" t="str">
        <f>IF(ROW()=2,Start!$G$24,IF(B30="","",MIN($I$5,MAX($I$4,D29 + $I$2*(Start!$E$24-C30) - IF(C30 &gt; Start!$E$24,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IF(ROW()=2,Start!$E$24,IF(B31="","",IFERROR(INDEX(tblAnalyse[Iod],_xlfn.AGGREGATE(15,6,(ROW(tblAnalyse[Datum])-ROW(INDEX(tblAnalyse[Datum],1))+1)/(tblAnalyse[Datum]&lt;&gt;""),ROW()-2)),"")))</f>
        <v/>
      </c>
      <c r="D31" s="48" t="str">
        <f>IF(ROW()=2,Start!$G$24,IF(B31="","",MIN($I$5,MAX($I$4,D30 + $I$2*(Start!$E$24-C31) - IF(C31 &gt; Start!$E$24,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IF(ROW()=2,Start!$E$24,IF(B32="","",IFERROR(INDEX(tblAnalyse[Iod],_xlfn.AGGREGATE(15,6,(ROW(tblAnalyse[Datum])-ROW(INDEX(tblAnalyse[Datum],1))+1)/(tblAnalyse[Datum]&lt;&gt;""),ROW()-2)),"")))</f>
        <v/>
      </c>
      <c r="D32" s="48" t="str">
        <f>IF(ROW()=2,Start!$G$24,IF(B32="","",MIN($I$5,MAX($I$4,D31 + $I$2*(Start!$E$24-C32) - IF(C32 &gt; Start!$E$24,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IF(ROW()=2,Start!$E$24,IF(B33="","",IFERROR(INDEX(tblAnalyse[Iod],_xlfn.AGGREGATE(15,6,(ROW(tblAnalyse[Datum])-ROW(INDEX(tblAnalyse[Datum],1))+1)/(tblAnalyse[Datum]&lt;&gt;""),ROW()-2)),"")))</f>
        <v/>
      </c>
      <c r="D33" s="48" t="str">
        <f>IF(ROW()=2,Start!$G$24,IF(B33="","",MIN($I$5,MAX($I$4,D32 + $I$2*(Start!$E$24-C33) - IF(C33 &gt; Start!$E$24,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IF(ROW()=2,Start!$E$24,IF(B34="","",IFERROR(INDEX(tblAnalyse[Iod],_xlfn.AGGREGATE(15,6,(ROW(tblAnalyse[Datum])-ROW(INDEX(tblAnalyse[Datum],1))+1)/(tblAnalyse[Datum]&lt;&gt;""),ROW()-2)),"")))</f>
        <v/>
      </c>
      <c r="D34" s="48" t="str">
        <f>IF(ROW()=2,Start!$G$24,IF(B34="","",MIN($I$5,MAX($I$4,D33 + $I$2*(Start!$E$24-C34) - IF(C34 &gt; Start!$E$24,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IF(ROW()=2,Start!$E$24,IF(B35="","",IFERROR(INDEX(tblAnalyse[Iod],_xlfn.AGGREGATE(15,6,(ROW(tblAnalyse[Datum])-ROW(INDEX(tblAnalyse[Datum],1))+1)/(tblAnalyse[Datum]&lt;&gt;""),ROW()-2)),"")))</f>
        <v/>
      </c>
      <c r="D35" s="48" t="str">
        <f>IF(ROW()=2,Start!$G$24,IF(B35="","",MIN($I$5,MAX($I$4,D34 + $I$2*(Start!$E$24-C35) - IF(C35 &gt; Start!$E$24,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IF(ROW()=2,Start!$E$24,IF(B36="","",IFERROR(INDEX(tblAnalyse[Iod],_xlfn.AGGREGATE(15,6,(ROW(tblAnalyse[Datum])-ROW(INDEX(tblAnalyse[Datum],1))+1)/(tblAnalyse[Datum]&lt;&gt;""),ROW()-2)),"")))</f>
        <v/>
      </c>
      <c r="D36" s="48" t="str">
        <f>IF(ROW()=2,Start!$G$24,IF(B36="","",MIN($I$5,MAX($I$4,D35 + $I$2*(Start!$E$24-C36) - IF(C36 &gt; Start!$E$24,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IF(ROW()=2,Start!$E$24,IF(B37="","",IFERROR(INDEX(tblAnalyse[Iod],_xlfn.AGGREGATE(15,6,(ROW(tblAnalyse[Datum])-ROW(INDEX(tblAnalyse[Datum],1))+1)/(tblAnalyse[Datum]&lt;&gt;""),ROW()-2)),"")))</f>
        <v/>
      </c>
      <c r="D37" s="48" t="str">
        <f>IF(ROW()=2,Start!$G$24,IF(B37="","",MIN($I$5,MAX($I$4,D36 + $I$2*(Start!$E$24-C37) - IF(C37 &gt; Start!$E$24,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IF(ROW()=2,Start!$E$24,IF(B38="","",IFERROR(INDEX(tblAnalyse[Iod],_xlfn.AGGREGATE(15,6,(ROW(tblAnalyse[Datum])-ROW(INDEX(tblAnalyse[Datum],1))+1)/(tblAnalyse[Datum]&lt;&gt;""),ROW()-2)),"")))</f>
        <v/>
      </c>
      <c r="D38" s="48" t="str">
        <f>IF(ROW()=2,Start!$G$24,IF(B38="","",MIN($I$5,MAX($I$4,D37 + $I$2*(Start!$E$24-C38) - IF(C38 &gt; Start!$E$24,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IF(ROW()=2,Start!$E$24,IF(B39="","",IFERROR(INDEX(tblAnalyse[Iod],_xlfn.AGGREGATE(15,6,(ROW(tblAnalyse[Datum])-ROW(INDEX(tblAnalyse[Datum],1))+1)/(tblAnalyse[Datum]&lt;&gt;""),ROW()-2)),"")))</f>
        <v/>
      </c>
      <c r="D39" s="48" t="str">
        <f>IF(ROW()=2,Start!$G$24,IF(B39="","",MIN($I$5,MAX($I$4,D38 + $I$2*(Start!$E$24-C39) - IF(C39 &gt; Start!$E$24,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IF(ROW()=2,Start!$E$24,IF(B40="","",IFERROR(INDEX(tblAnalyse[Iod],_xlfn.AGGREGATE(15,6,(ROW(tblAnalyse[Datum])-ROW(INDEX(tblAnalyse[Datum],1))+1)/(tblAnalyse[Datum]&lt;&gt;""),ROW()-2)),"")))</f>
        <v/>
      </c>
      <c r="D40" s="48" t="str">
        <f>IF(ROW()=2,Start!$G$24,IF(B40="","",MIN($I$5,MAX($I$4,D39 + $I$2*(Start!$E$24-C40) - IF(C40 &gt; Start!$E$24,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IF(ROW()=2,Start!$E$24,IF(B41="","",IFERROR(INDEX(tblAnalyse[Iod],_xlfn.AGGREGATE(15,6,(ROW(tblAnalyse[Datum])-ROW(INDEX(tblAnalyse[Datum],1))+1)/(tblAnalyse[Datum]&lt;&gt;""),ROW()-2)),"")))</f>
        <v/>
      </c>
      <c r="D41" s="48" t="str">
        <f>IF(ROW()=2,Start!$G$24,IF(B41="","",MIN($I$5,MAX($I$4,D40 + $I$2*(Start!$E$24-C41) - IF(C41 &gt; Start!$E$24,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IF(ROW()=2,Start!$E$24,IF(B42="","",IFERROR(INDEX(tblAnalyse[Iod],_xlfn.AGGREGATE(15,6,(ROW(tblAnalyse[Datum])-ROW(INDEX(tblAnalyse[Datum],1))+1)/(tblAnalyse[Datum]&lt;&gt;""),ROW()-2)),"")))</f>
        <v/>
      </c>
      <c r="D42" s="48" t="str">
        <f>IF(ROW()=2,Start!$G$24,IF(B42="","",MIN($I$5,MAX($I$4,D41 + $I$2*(Start!$E$24-C42) - IF(C42 &gt; Start!$E$24,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IF(ROW()=2,Start!$E$24,IF(B43="","",IFERROR(INDEX(tblAnalyse[Iod],_xlfn.AGGREGATE(15,6,(ROW(tblAnalyse[Datum])-ROW(INDEX(tblAnalyse[Datum],1))+1)/(tblAnalyse[Datum]&lt;&gt;""),ROW()-2)),"")))</f>
        <v/>
      </c>
      <c r="D43" s="48" t="str">
        <f>IF(ROW()=2,Start!$G$24,IF(B43="","",MIN($I$5,MAX($I$4,D42 + $I$2*(Start!$E$24-C43) - IF(C43 &gt; Start!$E$24,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IF(ROW()=2,Start!$E$24,IF(B44="","",IFERROR(INDEX(tblAnalyse[Iod],_xlfn.AGGREGATE(15,6,(ROW(tblAnalyse[Datum])-ROW(INDEX(tblAnalyse[Datum],1))+1)/(tblAnalyse[Datum]&lt;&gt;""),ROW()-2)),"")))</f>
        <v/>
      </c>
      <c r="D44" s="48" t="str">
        <f>IF(ROW()=2,Start!$G$24,IF(B44="","",MIN($I$5,MAX($I$4,D43 + $I$2*(Start!$E$24-C44) - IF(C44 &gt; Start!$E$24,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IF(ROW()=2,Start!$E$24,IF(B45="","",IFERROR(INDEX(tblAnalyse[Iod],_xlfn.AGGREGATE(15,6,(ROW(tblAnalyse[Datum])-ROW(INDEX(tblAnalyse[Datum],1))+1)/(tblAnalyse[Datum]&lt;&gt;""),ROW()-2)),"")))</f>
        <v/>
      </c>
      <c r="D45" s="48" t="str">
        <f>IF(ROW()=2,Start!$G$24,IF(B45="","",MIN($I$5,MAX($I$4,D44 + $I$2*(Start!$E$24-C45) - IF(C45 &gt; Start!$E$24,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IF(ROW()=2,Start!$E$24,IF(B46="","",IFERROR(INDEX(tblAnalyse[Iod],_xlfn.AGGREGATE(15,6,(ROW(tblAnalyse[Datum])-ROW(INDEX(tblAnalyse[Datum],1))+1)/(tblAnalyse[Datum]&lt;&gt;""),ROW()-2)),"")))</f>
        <v/>
      </c>
      <c r="D46" s="48" t="str">
        <f>IF(ROW()=2,Start!$G$24,IF(B46="","",MIN($I$5,MAX($I$4,D45 + $I$2*(Start!$E$24-C46) - IF(C46 &gt; Start!$E$24,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IF(ROW()=2,Start!$E$24,IF(B47="","",IFERROR(INDEX(tblAnalyse[Iod],_xlfn.AGGREGATE(15,6,(ROW(tblAnalyse[Datum])-ROW(INDEX(tblAnalyse[Datum],1))+1)/(tblAnalyse[Datum]&lt;&gt;""),ROW()-2)),"")))</f>
        <v/>
      </c>
      <c r="D47" s="48" t="str">
        <f>IF(ROW()=2,Start!$G$24,IF(B47="","",MIN($I$5,MAX($I$4,D46 + $I$2*(Start!$E$24-C47) - IF(C47 &gt; Start!$E$24,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IF(ROW()=2,Start!$E$24,IF(B48="","",IFERROR(INDEX(tblAnalyse[Iod],_xlfn.AGGREGATE(15,6,(ROW(tblAnalyse[Datum])-ROW(INDEX(tblAnalyse[Datum],1))+1)/(tblAnalyse[Datum]&lt;&gt;""),ROW()-2)),"")))</f>
        <v/>
      </c>
      <c r="D48" s="48" t="str">
        <f>IF(ROW()=2,Start!$G$24,IF(B48="","",MIN($I$5,MAX($I$4,D47 + $I$2*(Start!$E$24-C48) - IF(C48 &gt; Start!$E$24,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IF(ROW()=2,Start!$E$24,IF(B49="","",IFERROR(INDEX(tblAnalyse[Iod],_xlfn.AGGREGATE(15,6,(ROW(tblAnalyse[Datum])-ROW(INDEX(tblAnalyse[Datum],1))+1)/(tblAnalyse[Datum]&lt;&gt;""),ROW()-2)),"")))</f>
        <v/>
      </c>
      <c r="D49" s="48" t="str">
        <f>IF(ROW()=2,Start!$G$24,IF(B49="","",MIN($I$5,MAX($I$4,D48 + $I$2*(Start!$E$24-C49) - IF(C49 &gt; Start!$E$24,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IF(ROW()=2,Start!$E$24,IF(B50="","",IFERROR(INDEX(tblAnalyse[Iod],_xlfn.AGGREGATE(15,6,(ROW(tblAnalyse[Datum])-ROW(INDEX(tblAnalyse[Datum],1))+1)/(tblAnalyse[Datum]&lt;&gt;""),ROW()-2)),"")))</f>
        <v/>
      </c>
      <c r="D50" s="48" t="str">
        <f>IF(ROW()=2,Start!$G$24,IF(B50="","",MIN($I$5,MAX($I$4,D49 + $I$2*(Start!$E$24-C50) - IF(C50 &gt; Start!$E$24,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IF(ROW()=2,Start!$E$24,IF(B51="","",IFERROR(INDEX(tblAnalyse[Iod],_xlfn.AGGREGATE(15,6,(ROW(tblAnalyse[Datum])-ROW(INDEX(tblAnalyse[Datum],1))+1)/(tblAnalyse[Datum]&lt;&gt;""),ROW()-2)),"")))</f>
        <v/>
      </c>
      <c r="D51" s="48" t="str">
        <f>IF(ROW()=2,Start!$G$24,IF(B51="","",MIN($I$5,MAX($I$4,D50 + $I$2*(Start!$E$24-C51) - IF(C51 &gt; Start!$E$24,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IF(ROW()=2,Start!$E$24,IF(B52="","",IFERROR(INDEX(tblAnalyse[Iod],_xlfn.AGGREGATE(15,6,(ROW(tblAnalyse[Datum])-ROW(INDEX(tblAnalyse[Datum],1))+1)/(tblAnalyse[Datum]&lt;&gt;""),ROW()-2)),"")))</f>
        <v/>
      </c>
      <c r="D52" s="48" t="str">
        <f>IF(ROW()=2,Start!$G$24,IF(B52="","",MIN($I$5,MAX($I$4,D51 + $I$2*(Start!$E$24-C52) - IF(C52 &gt; Start!$E$24,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IF(ROW()=2,Start!$E$24,IF(B53="","",IFERROR(INDEX(tblAnalyse[Iod],_xlfn.AGGREGATE(15,6,(ROW(tblAnalyse[Datum])-ROW(INDEX(tblAnalyse[Datum],1))+1)/(tblAnalyse[Datum]&lt;&gt;""),ROW()-2)),"")))</f>
        <v/>
      </c>
      <c r="D53" s="48" t="str">
        <f>IF(ROW()=2,Start!$G$24,IF(B53="","",MIN($I$5,MAX($I$4,D52 + $I$2*(Start!$E$24-C53) - IF(C53 &gt; Start!$E$24,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IF(ROW()=2,Start!$E$24,IF(B54="","",IFERROR(INDEX(tblAnalyse[Iod],_xlfn.AGGREGATE(15,6,(ROW(tblAnalyse[Datum])-ROW(INDEX(tblAnalyse[Datum],1))+1)/(tblAnalyse[Datum]&lt;&gt;""),ROW()-2)),"")))</f>
        <v/>
      </c>
      <c r="D54" s="48" t="str">
        <f>IF(ROW()=2,Start!$G$24,IF(B54="","",MIN($I$5,MAX($I$4,D53 + $I$2*(Start!$E$24-C54) - IF(C54 &gt; Start!$E$24,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IF(ROW()=2,Start!$E$24,IF(B55="","",IFERROR(INDEX(tblAnalyse[Iod],_xlfn.AGGREGATE(15,6,(ROW(tblAnalyse[Datum])-ROW(INDEX(tblAnalyse[Datum],1))+1)/(tblAnalyse[Datum]&lt;&gt;""),ROW()-2)),"")))</f>
        <v/>
      </c>
      <c r="D55" s="48" t="str">
        <f>IF(ROW()=2,Start!$G$24,IF(B55="","",MIN($I$5,MAX($I$4,D54 + $I$2*(Start!$E$24-C55) - IF(C55 &gt; Start!$E$24,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IF(ROW()=2,Start!$E$24,IF(B56="","",IFERROR(INDEX(tblAnalyse[Iod],_xlfn.AGGREGATE(15,6,(ROW(tblAnalyse[Datum])-ROW(INDEX(tblAnalyse[Datum],1))+1)/(tblAnalyse[Datum]&lt;&gt;""),ROW()-2)),"")))</f>
        <v/>
      </c>
      <c r="D56" s="48" t="str">
        <f>IF(ROW()=2,Start!$G$24,IF(B56="","",MIN($I$5,MAX($I$4,D55 + $I$2*(Start!$E$24-C56) - IF(C56 &gt; Start!$E$24,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IF(ROW()=2,Start!$E$24,IF(B57="","",IFERROR(INDEX(tblAnalyse[Iod],_xlfn.AGGREGATE(15,6,(ROW(tblAnalyse[Datum])-ROW(INDEX(tblAnalyse[Datum],1))+1)/(tblAnalyse[Datum]&lt;&gt;""),ROW()-2)),"")))</f>
        <v/>
      </c>
      <c r="D57" s="48" t="str">
        <f>IF(ROW()=2,Start!$G$24,IF(B57="","",MIN($I$5,MAX($I$4,D56 + $I$2*(Start!$E$24-C57) - IF(C57 &gt; Start!$E$24,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IF(ROW()=2,Start!$E$24,IF(B58="","",IFERROR(INDEX(tblAnalyse[Iod],_xlfn.AGGREGATE(15,6,(ROW(tblAnalyse[Datum])-ROW(INDEX(tblAnalyse[Datum],1))+1)/(tblAnalyse[Datum]&lt;&gt;""),ROW()-2)),"")))</f>
        <v/>
      </c>
      <c r="D58" s="48" t="str">
        <f>IF(ROW()=2,Start!$G$24,IF(B58="","",MIN($I$5,MAX($I$4,D57 + $I$2*(Start!$E$24-C58) - IF(C58 &gt; Start!$E$24,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IF(ROW()=2,Start!$E$24,IF(B59="","",IFERROR(INDEX(tblAnalyse[Iod],_xlfn.AGGREGATE(15,6,(ROW(tblAnalyse[Datum])-ROW(INDEX(tblAnalyse[Datum],1))+1)/(tblAnalyse[Datum]&lt;&gt;""),ROW()-2)),"")))</f>
        <v/>
      </c>
      <c r="D59" s="48" t="str">
        <f>IF(ROW()=2,Start!$G$24,IF(B59="","",MIN($I$5,MAX($I$4,D58 + $I$2*(Start!$E$24-C59) - IF(C59 &gt; Start!$E$24,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IF(ROW()=2,Start!$E$24,IF(B60="","",IFERROR(INDEX(tblAnalyse[Iod],_xlfn.AGGREGATE(15,6,(ROW(tblAnalyse[Datum])-ROW(INDEX(tblAnalyse[Datum],1))+1)/(tblAnalyse[Datum]&lt;&gt;""),ROW()-2)),"")))</f>
        <v/>
      </c>
      <c r="D60" s="48" t="str">
        <f>IF(ROW()=2,Start!$G$24,IF(B60="","",MIN($I$5,MAX($I$4,D59 + $I$2*(Start!$E$24-C60) - IF(C60 &gt; Start!$E$24,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IF(ROW()=2,Start!$E$24,IF(B61="","",IFERROR(INDEX(tblAnalyse[Iod],_xlfn.AGGREGATE(15,6,(ROW(tblAnalyse[Datum])-ROW(INDEX(tblAnalyse[Datum],1))+1)/(tblAnalyse[Datum]&lt;&gt;""),ROW()-2)),"")))</f>
        <v/>
      </c>
      <c r="D61" s="48" t="str">
        <f>IF(ROW()=2,Start!$G$24,IF(B61="","",MIN($I$5,MAX($I$4,D60 + $I$2*(Start!$E$24-C61) - IF(C61 &gt; Start!$E$24,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IF(ROW()=2,Start!$E$24,IF(B62="","",IFERROR(INDEX(tblAnalyse[Iod],_xlfn.AGGREGATE(15,6,(ROW(tblAnalyse[Datum])-ROW(INDEX(tblAnalyse[Datum],1))+1)/(tblAnalyse[Datum]&lt;&gt;""),ROW()-2)),"")))</f>
        <v/>
      </c>
      <c r="D62" s="48" t="str">
        <f>IF(ROW()=2,Start!$G$24,IF(B62="","",MIN($I$5,MAX($I$4,D61 + $I$2*(Start!$E$24-C62) - IF(C62 &gt; Start!$E$24,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IF(ROW()=2,Start!$E$24,IF(B63="","",IFERROR(INDEX(tblAnalyse[Iod],_xlfn.AGGREGATE(15,6,(ROW(tblAnalyse[Datum])-ROW(INDEX(tblAnalyse[Datum],1))+1)/(tblAnalyse[Datum]&lt;&gt;""),ROW()-2)),"")))</f>
        <v/>
      </c>
      <c r="D63" s="48" t="str">
        <f>IF(ROW()=2,Start!$G$24,IF(B63="","",MIN($I$5,MAX($I$4,D62 + $I$2*(Start!$E$24-C63) - IF(C63 &gt; Start!$E$24,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IF(ROW()=2,Start!$E$24,IF(B64="","",IFERROR(INDEX(tblAnalyse[Iod],_xlfn.AGGREGATE(15,6,(ROW(tblAnalyse[Datum])-ROW(INDEX(tblAnalyse[Datum],1))+1)/(tblAnalyse[Datum]&lt;&gt;""),ROW()-2)),"")))</f>
        <v/>
      </c>
      <c r="D64" s="48" t="str">
        <f>IF(ROW()=2,Start!$G$24,IF(B64="","",MIN($I$5,MAX($I$4,D63 + $I$2*(Start!$E$24-C64) - IF(C64 &gt; Start!$E$24,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IF(ROW()=2,Start!$E$24,IF(B65="","",IFERROR(INDEX(tblAnalyse[Iod],_xlfn.AGGREGATE(15,6,(ROW(tblAnalyse[Datum])-ROW(INDEX(tblAnalyse[Datum],1))+1)/(tblAnalyse[Datum]&lt;&gt;""),ROW()-2)),"")))</f>
        <v/>
      </c>
      <c r="D65" s="48" t="str">
        <f>IF(ROW()=2,Start!$G$24,IF(B65="","",MIN($I$5,MAX($I$4,D64 + $I$2*(Start!$E$24-C65) - IF(C65 &gt; Start!$E$24,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IF(ROW()=2,Start!$E$24,IF(B66="","",IFERROR(INDEX(tblAnalyse[Iod],_xlfn.AGGREGATE(15,6,(ROW(tblAnalyse[Datum])-ROW(INDEX(tblAnalyse[Datum],1))+1)/(tblAnalyse[Datum]&lt;&gt;""),ROW()-2)),"")))</f>
        <v/>
      </c>
      <c r="D66" s="48" t="str">
        <f>IF(ROW()=2,Start!$G$24,IF(B66="","",MIN($I$5,MAX($I$4,D65 + $I$2*(Start!$E$24-C66) - IF(C66 &gt; Start!$E$24,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IF(ROW()=2,Start!$E$24,IF(B67="","",IFERROR(INDEX(tblAnalyse[Iod],_xlfn.AGGREGATE(15,6,(ROW(tblAnalyse[Datum])-ROW(INDEX(tblAnalyse[Datum],1))+1)/(tblAnalyse[Datum]&lt;&gt;""),ROW()-2)),"")))</f>
        <v/>
      </c>
      <c r="D67" s="48" t="str">
        <f>IF(ROW()=2,Start!$G$24,IF(B67="","",MIN($I$5,MAX($I$4,D66 + $I$2*(Start!$E$24-C67) - IF(C67 &gt; Start!$E$24,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IF(ROW()=2,Start!$E$24,IF(B68="","",IFERROR(INDEX(tblAnalyse[Iod],_xlfn.AGGREGATE(15,6,(ROW(tblAnalyse[Datum])-ROW(INDEX(tblAnalyse[Datum],1))+1)/(tblAnalyse[Datum]&lt;&gt;""),ROW()-2)),"")))</f>
        <v/>
      </c>
      <c r="D68" s="48" t="str">
        <f>IF(ROW()=2,Start!$G$24,IF(B68="","",MIN($I$5,MAX($I$4,D67 + $I$2*(Start!$E$24-C68) - IF(C68 &gt; Start!$E$24,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IF(ROW()=2,Start!$E$24,IF(B69="","",IFERROR(INDEX(tblAnalyse[Iod],_xlfn.AGGREGATE(15,6,(ROW(tblAnalyse[Datum])-ROW(INDEX(tblAnalyse[Datum],1))+1)/(tblAnalyse[Datum]&lt;&gt;""),ROW()-2)),"")))</f>
        <v/>
      </c>
      <c r="D69" s="48" t="str">
        <f>IF(ROW()=2,Start!$G$24,IF(B69="","",MIN($I$5,MAX($I$4,D68 + $I$2*(Start!$E$24-C69) - IF(C69 &gt; Start!$E$24,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IF(ROW()=2,Start!$E$24,IF(B70="","",IFERROR(INDEX(tblAnalyse[Iod],_xlfn.AGGREGATE(15,6,(ROW(tblAnalyse[Datum])-ROW(INDEX(tblAnalyse[Datum],1))+1)/(tblAnalyse[Datum]&lt;&gt;""),ROW()-2)),"")))</f>
        <v/>
      </c>
      <c r="D70" s="48" t="str">
        <f>IF(ROW()=2,Start!$G$24,IF(B70="","",MIN($I$5,MAX($I$4,D69 + $I$2*(Start!$E$24-C70) - IF(C70 &gt; Start!$E$24,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IF(ROW()=2,Start!$E$24,IF(B71="","",IFERROR(INDEX(tblAnalyse[Iod],_xlfn.AGGREGATE(15,6,(ROW(tblAnalyse[Datum])-ROW(INDEX(tblAnalyse[Datum],1))+1)/(tblAnalyse[Datum]&lt;&gt;""),ROW()-2)),"")))</f>
        <v/>
      </c>
      <c r="D71" s="48" t="str">
        <f>IF(ROW()=2,Start!$G$24,IF(B71="","",MIN($I$5,MAX($I$4,D70 + $I$2*(Start!$E$24-C71) - IF(C71 &gt; Start!$E$24,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IF(ROW()=2,Start!$E$24,IF(B72="","",IFERROR(INDEX(tblAnalyse[Iod],_xlfn.AGGREGATE(15,6,(ROW(tblAnalyse[Datum])-ROW(INDEX(tblAnalyse[Datum],1))+1)/(tblAnalyse[Datum]&lt;&gt;""),ROW()-2)),"")))</f>
        <v/>
      </c>
      <c r="D72" s="48" t="str">
        <f>IF(ROW()=2,Start!$G$24,IF(B72="","",MIN($I$5,MAX($I$4,D71 + $I$2*(Start!$E$24-C72) - IF(C72 &gt; Start!$E$24,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IF(ROW()=2,Start!$E$24,IF(B73="","",IFERROR(INDEX(tblAnalyse[Iod],_xlfn.AGGREGATE(15,6,(ROW(tblAnalyse[Datum])-ROW(INDEX(tblAnalyse[Datum],1))+1)/(tblAnalyse[Datum]&lt;&gt;""),ROW()-2)),"")))</f>
        <v/>
      </c>
      <c r="D73" s="48" t="str">
        <f>IF(ROW()=2,Start!$G$24,IF(B73="","",MIN($I$5,MAX($I$4,D72 + $I$2*(Start!$E$24-C73) - IF(C73 &gt; Start!$E$24,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IF(ROW()=2,Start!$E$24,IF(B74="","",IFERROR(INDEX(tblAnalyse[Iod],_xlfn.AGGREGATE(15,6,(ROW(tblAnalyse[Datum])-ROW(INDEX(tblAnalyse[Datum],1))+1)/(tblAnalyse[Datum]&lt;&gt;""),ROW()-2)),"")))</f>
        <v/>
      </c>
      <c r="D74" s="48" t="str">
        <f>IF(ROW()=2,Start!$G$24,IF(B74="","",MIN($I$5,MAX($I$4,D73 + $I$2*(Start!$E$24-C74) - IF(C74 &gt; Start!$E$24,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IF(ROW()=2,Start!$E$24,IF(B75="","",IFERROR(INDEX(tblAnalyse[Iod],_xlfn.AGGREGATE(15,6,(ROW(tblAnalyse[Datum])-ROW(INDEX(tblAnalyse[Datum],1))+1)/(tblAnalyse[Datum]&lt;&gt;""),ROW()-2)),"")))</f>
        <v/>
      </c>
      <c r="D75" s="48" t="str">
        <f>IF(ROW()=2,Start!$G$24,IF(B75="","",MIN($I$5,MAX($I$4,D74 + $I$2*(Start!$E$24-C75) - IF(C75 &gt; Start!$E$24,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IF(ROW()=2,Start!$E$24,IF(B76="","",IFERROR(INDEX(tblAnalyse[Iod],_xlfn.AGGREGATE(15,6,(ROW(tblAnalyse[Datum])-ROW(INDEX(tblAnalyse[Datum],1))+1)/(tblAnalyse[Datum]&lt;&gt;""),ROW()-2)),"")))</f>
        <v/>
      </c>
      <c r="D76" s="48" t="str">
        <f>IF(ROW()=2,Start!$G$24,IF(B76="","",MIN($I$5,MAX($I$4,D75 + $I$2*(Start!$E$24-C76) - IF(C76 &gt; Start!$E$24,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IF(ROW()=2,Start!$E$24,IF(B77="","",IFERROR(INDEX(tblAnalyse[Iod],_xlfn.AGGREGATE(15,6,(ROW(tblAnalyse[Datum])-ROW(INDEX(tblAnalyse[Datum],1))+1)/(tblAnalyse[Datum]&lt;&gt;""),ROW()-2)),"")))</f>
        <v/>
      </c>
      <c r="D77" s="48" t="str">
        <f>IF(ROW()=2,Start!$G$24,IF(B77="","",MIN($I$5,MAX($I$4,D76 + $I$2*(Start!$E$24-C77) - IF(C77 &gt; Start!$E$24,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IF(ROW()=2,Start!$E$24,IF(B78="","",IFERROR(INDEX(tblAnalyse[Iod],_xlfn.AGGREGATE(15,6,(ROW(tblAnalyse[Datum])-ROW(INDEX(tblAnalyse[Datum],1))+1)/(tblAnalyse[Datum]&lt;&gt;""),ROW()-2)),"")))</f>
        <v/>
      </c>
      <c r="D78" s="48" t="str">
        <f>IF(ROW()=2,Start!$G$24,IF(B78="","",MIN($I$5,MAX($I$4,D77 + $I$2*(Start!$E$24-C78) - IF(C78 &gt; Start!$E$24,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IF(ROW()=2,Start!$E$24,IF(B79="","",IFERROR(INDEX(tblAnalyse[Iod],_xlfn.AGGREGATE(15,6,(ROW(tblAnalyse[Datum])-ROW(INDEX(tblAnalyse[Datum],1))+1)/(tblAnalyse[Datum]&lt;&gt;""),ROW()-2)),"")))</f>
        <v/>
      </c>
      <c r="D79" s="48" t="str">
        <f>IF(ROW()=2,Start!$G$24,IF(B79="","",MIN($I$5,MAX($I$4,D78 + $I$2*(Start!$E$24-C79) - IF(C79 &gt; Start!$E$24,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IF(ROW()=2,Start!$E$24,IF(B80="","",IFERROR(INDEX(tblAnalyse[Iod],_xlfn.AGGREGATE(15,6,(ROW(tblAnalyse[Datum])-ROW(INDEX(tblAnalyse[Datum],1))+1)/(tblAnalyse[Datum]&lt;&gt;""),ROW()-2)),"")))</f>
        <v/>
      </c>
      <c r="D80" s="48" t="str">
        <f>IF(ROW()=2,Start!$G$24,IF(B80="","",MIN($I$5,MAX($I$4,D79 + $I$2*(Start!$E$24-C80) - IF(C80 &gt; Start!$E$24,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IF(ROW()=2,Start!$E$24,IF(B81="","",IFERROR(INDEX(tblAnalyse[Iod],_xlfn.AGGREGATE(15,6,(ROW(tblAnalyse[Datum])-ROW(INDEX(tblAnalyse[Datum],1))+1)/(tblAnalyse[Datum]&lt;&gt;""),ROW()-2)),"")))</f>
        <v/>
      </c>
      <c r="D81" s="48" t="str">
        <f>IF(ROW()=2,Start!$G$24,IF(B81="","",MIN($I$5,MAX($I$4,D80 + $I$2*(Start!$E$24-C81) - IF(C81 &gt; Start!$E$24,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IF(ROW()=2,Start!$E$24,IF(B82="","",IFERROR(INDEX(tblAnalyse[Iod],_xlfn.AGGREGATE(15,6,(ROW(tblAnalyse[Datum])-ROW(INDEX(tblAnalyse[Datum],1))+1)/(tblAnalyse[Datum]&lt;&gt;""),ROW()-2)),"")))</f>
        <v/>
      </c>
      <c r="D82" s="48" t="str">
        <f>IF(ROW()=2,Start!$G$24,IF(B82="","",MIN($I$5,MAX($I$4,D81 + $I$2*(Start!$E$24-C82) - IF(C82 &gt; Start!$E$24,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IF(ROW()=2,Start!$E$24,IF(B83="","",IFERROR(INDEX(tblAnalyse[Iod],_xlfn.AGGREGATE(15,6,(ROW(tblAnalyse[Datum])-ROW(INDEX(tblAnalyse[Datum],1))+1)/(tblAnalyse[Datum]&lt;&gt;""),ROW()-2)),"")))</f>
        <v/>
      </c>
      <c r="D83" s="48" t="str">
        <f>IF(ROW()=2,Start!$G$24,IF(B83="","",MIN($I$5,MAX($I$4,D82 + $I$2*(Start!$E$24-C83) - IF(C83 &gt; Start!$E$24,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IF(ROW()=2,Start!$E$24,IF(B84="","",IFERROR(INDEX(tblAnalyse[Iod],_xlfn.AGGREGATE(15,6,(ROW(tblAnalyse[Datum])-ROW(INDEX(tblAnalyse[Datum],1))+1)/(tblAnalyse[Datum]&lt;&gt;""),ROW()-2)),"")))</f>
        <v/>
      </c>
      <c r="D84" s="48" t="str">
        <f>IF(ROW()=2,Start!$G$24,IF(B84="","",MIN($I$5,MAX($I$4,D83 + $I$2*(Start!$E$24-C84) - IF(C84 &gt; Start!$E$24,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IF(ROW()=2,Start!$E$24,IF(B85="","",IFERROR(INDEX(tblAnalyse[Iod],_xlfn.AGGREGATE(15,6,(ROW(tblAnalyse[Datum])-ROW(INDEX(tblAnalyse[Datum],1))+1)/(tblAnalyse[Datum]&lt;&gt;""),ROW()-2)),"")))</f>
        <v/>
      </c>
      <c r="D85" s="48" t="str">
        <f>IF(ROW()=2,Start!$G$24,IF(B85="","",MIN($I$5,MAX($I$4,D84 + $I$2*(Start!$E$24-C85) - IF(C85 &gt; Start!$E$24,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IF(ROW()=2,Start!$E$24,IF(B86="","",IFERROR(INDEX(tblAnalyse[Iod],_xlfn.AGGREGATE(15,6,(ROW(tblAnalyse[Datum])-ROW(INDEX(tblAnalyse[Datum],1))+1)/(tblAnalyse[Datum]&lt;&gt;""),ROW()-2)),"")))</f>
        <v/>
      </c>
      <c r="D86" s="48" t="str">
        <f>IF(ROW()=2,Start!$G$24,IF(B86="","",MIN($I$5,MAX($I$4,D85 + $I$2*(Start!$E$24-C86) - IF(C86 &gt; Start!$E$24,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IF(ROW()=2,Start!$E$24,IF(B87="","",IFERROR(INDEX(tblAnalyse[Iod],_xlfn.AGGREGATE(15,6,(ROW(tblAnalyse[Datum])-ROW(INDEX(tblAnalyse[Datum],1))+1)/(tblAnalyse[Datum]&lt;&gt;""),ROW()-2)),"")))</f>
        <v/>
      </c>
      <c r="D87" s="48" t="str">
        <f>IF(ROW()=2,Start!$G$24,IF(B87="","",MIN($I$5,MAX($I$4,D86 + $I$2*(Start!$E$24-C87) - IF(C87 &gt; Start!$E$24,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IF(ROW()=2,Start!$E$24,IF(B88="","",IFERROR(INDEX(tblAnalyse[Iod],_xlfn.AGGREGATE(15,6,(ROW(tblAnalyse[Datum])-ROW(INDEX(tblAnalyse[Datum],1))+1)/(tblAnalyse[Datum]&lt;&gt;""),ROW()-2)),"")))</f>
        <v/>
      </c>
      <c r="D88" s="48" t="str">
        <f>IF(ROW()=2,Start!$G$24,IF(B88="","",MIN($I$5,MAX($I$4,D87 + $I$2*(Start!$E$24-C88) - IF(C88 &gt; Start!$E$24,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IF(ROW()=2,Start!$E$24,IF(B89="","",IFERROR(INDEX(tblAnalyse[Iod],_xlfn.AGGREGATE(15,6,(ROW(tblAnalyse[Datum])-ROW(INDEX(tblAnalyse[Datum],1))+1)/(tblAnalyse[Datum]&lt;&gt;""),ROW()-2)),"")))</f>
        <v/>
      </c>
      <c r="D89" s="48" t="str">
        <f>IF(ROW()=2,Start!$G$24,IF(B89="","",MIN($I$5,MAX($I$4,D88 + $I$2*(Start!$E$24-C89) - IF(C89 &gt; Start!$E$24,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IF(ROW()=2,Start!$E$24,IF(B90="","",IFERROR(INDEX(tblAnalyse[Iod],_xlfn.AGGREGATE(15,6,(ROW(tblAnalyse[Datum])-ROW(INDEX(tblAnalyse[Datum],1))+1)/(tblAnalyse[Datum]&lt;&gt;""),ROW()-2)),"")))</f>
        <v/>
      </c>
      <c r="D90" s="48" t="str">
        <f>IF(ROW()=2,Start!$G$24,IF(B90="","",MIN($I$5,MAX($I$4,D89 + $I$2*(Start!$E$24-C90) - IF(C90 &gt; Start!$E$24,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IF(ROW()=2,Start!$E$24,IF(B91="","",IFERROR(INDEX(tblAnalyse[Iod],_xlfn.AGGREGATE(15,6,(ROW(tblAnalyse[Datum])-ROW(INDEX(tblAnalyse[Datum],1))+1)/(tblAnalyse[Datum]&lt;&gt;""),ROW()-2)),"")))</f>
        <v/>
      </c>
      <c r="D91" s="48" t="str">
        <f>IF(ROW()=2,Start!$G$24,IF(B91="","",MIN($I$5,MAX($I$4,D90 + $I$2*(Start!$E$24-C91) - IF(C91 &gt; Start!$E$24,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IF(ROW()=2,Start!$E$24,IF(B92="","",IFERROR(INDEX(tblAnalyse[Iod],_xlfn.AGGREGATE(15,6,(ROW(tblAnalyse[Datum])-ROW(INDEX(tblAnalyse[Datum],1))+1)/(tblAnalyse[Datum]&lt;&gt;""),ROW()-2)),"")))</f>
        <v/>
      </c>
      <c r="D92" s="48" t="str">
        <f>IF(ROW()=2,Start!$G$24,IF(B92="","",MIN($I$5,MAX($I$4,D91 + $I$2*(Start!$E$24-C92) - IF(C92 &gt; Start!$E$24,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IF(ROW()=2,Start!$E$24,IF(B93="","",IFERROR(INDEX(tblAnalyse[Iod],_xlfn.AGGREGATE(15,6,(ROW(tblAnalyse[Datum])-ROW(INDEX(tblAnalyse[Datum],1))+1)/(tblAnalyse[Datum]&lt;&gt;""),ROW()-2)),"")))</f>
        <v/>
      </c>
      <c r="D93" s="48" t="str">
        <f>IF(ROW()=2,Start!$G$24,IF(B93="","",MIN($I$5,MAX($I$4,D92 + $I$2*(Start!$E$24-C93) - IF(C93 &gt; Start!$E$24,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IF(ROW()=2,Start!$E$24,IF(B94="","",IFERROR(INDEX(tblAnalyse[Iod],_xlfn.AGGREGATE(15,6,(ROW(tblAnalyse[Datum])-ROW(INDEX(tblAnalyse[Datum],1))+1)/(tblAnalyse[Datum]&lt;&gt;""),ROW()-2)),"")))</f>
        <v/>
      </c>
      <c r="D94" s="48" t="str">
        <f>IF(ROW()=2,Start!$G$24,IF(B94="","",MIN($I$5,MAX($I$4,D93 + $I$2*(Start!$E$24-C94) - IF(C94 &gt; Start!$E$24,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IF(ROW()=2,Start!$E$24,IF(B95="","",IFERROR(INDEX(tblAnalyse[Iod],_xlfn.AGGREGATE(15,6,(ROW(tblAnalyse[Datum])-ROW(INDEX(tblAnalyse[Datum],1))+1)/(tblAnalyse[Datum]&lt;&gt;""),ROW()-2)),"")))</f>
        <v/>
      </c>
      <c r="D95" s="48" t="str">
        <f>IF(ROW()=2,Start!$G$24,IF(B95="","",MIN($I$5,MAX($I$4,D94 + $I$2*(Start!$E$24-C95) - IF(C95 &gt; Start!$E$24,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IF(ROW()=2,Start!$E$24,IF(B96="","",IFERROR(INDEX(tblAnalyse[Iod],_xlfn.AGGREGATE(15,6,(ROW(tblAnalyse[Datum])-ROW(INDEX(tblAnalyse[Datum],1))+1)/(tblAnalyse[Datum]&lt;&gt;""),ROW()-2)),"")))</f>
        <v/>
      </c>
      <c r="D96" s="48" t="str">
        <f>IF(ROW()=2,Start!$G$24,IF(B96="","",MIN($I$5,MAX($I$4,D95 + $I$2*(Start!$E$24-C96) - IF(C96 &gt; Start!$E$24,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IF(ROW()=2,Start!$E$24,IF(B97="","",IFERROR(INDEX(tblAnalyse[Iod],_xlfn.AGGREGATE(15,6,(ROW(tblAnalyse[Datum])-ROW(INDEX(tblAnalyse[Datum],1))+1)/(tblAnalyse[Datum]&lt;&gt;""),ROW()-2)),"")))</f>
        <v/>
      </c>
      <c r="D97" s="48" t="str">
        <f>IF(ROW()=2,Start!$G$24,IF(B97="","",MIN($I$5,MAX($I$4,D96 + $I$2*(Start!$E$24-C97) - IF(C97 &gt; Start!$E$24,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IF(ROW()=2,Start!$E$24,IF(B98="","",IFERROR(INDEX(tblAnalyse[Iod],_xlfn.AGGREGATE(15,6,(ROW(tblAnalyse[Datum])-ROW(INDEX(tblAnalyse[Datum],1))+1)/(tblAnalyse[Datum]&lt;&gt;""),ROW()-2)),"")))</f>
        <v/>
      </c>
      <c r="D98" s="48" t="str">
        <f>IF(ROW()=2,Start!$G$24,IF(B98="","",MIN($I$5,MAX($I$4,D97 + $I$2*(Start!$E$24-C98) - IF(C98 &gt; Start!$E$24,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IF(ROW()=2,Start!$E$24,IF(B99="","",IFERROR(INDEX(tblAnalyse[Iod],_xlfn.AGGREGATE(15,6,(ROW(tblAnalyse[Datum])-ROW(INDEX(tblAnalyse[Datum],1))+1)/(tblAnalyse[Datum]&lt;&gt;""),ROW()-2)),"")))</f>
        <v/>
      </c>
      <c r="D99" s="48" t="str">
        <f>IF(ROW()=2,Start!$G$24,IF(B99="","",MIN($I$5,MAX($I$4,D98 + $I$2*(Start!$E$24-C99) - IF(C99 &gt; Start!$E$24,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IF(ROW()=2,Start!$E$24,IF(B100="","",IFERROR(INDEX(tblAnalyse[Iod],_xlfn.AGGREGATE(15,6,(ROW(tblAnalyse[Datum])-ROW(INDEX(tblAnalyse[Datum],1))+1)/(tblAnalyse[Datum]&lt;&gt;""),ROW()-2)),"")))</f>
        <v/>
      </c>
      <c r="D100" s="48" t="str">
        <f>IF(ROW()=2,Start!$G$24,IF(B100="","",MIN($I$5,MAX($I$4,D99 + $I$2*(Start!$E$24-C100) - IF(C100 &gt; Start!$E$24,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IF(ROW()=2,Start!$E$24,IF(B101="","",IFERROR(INDEX(tblAnalyse[Iod],_xlfn.AGGREGATE(15,6,(ROW(tblAnalyse[Datum])-ROW(INDEX(tblAnalyse[Datum],1))+1)/(tblAnalyse[Datum]&lt;&gt;""),ROW()-2)),"")))</f>
        <v/>
      </c>
      <c r="D101" s="48" t="str">
        <f>IF(ROW()=2,Start!$G$24,IF(B101="","",MIN($I$5,MAX($I$4,D100 + $I$2*(Start!$E$24-C101) - IF(C101 &gt; Start!$E$24,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IF(ROW()=2,Start!$E$24,IF(B102="","",IFERROR(INDEX(tblAnalyse[Iod],_xlfn.AGGREGATE(15,6,(ROW(tblAnalyse[Datum])-ROW(INDEX(tblAnalyse[Datum],1))+1)/(tblAnalyse[Datum]&lt;&gt;""),ROW()-2)),"")))</f>
        <v/>
      </c>
      <c r="D102" s="48" t="str">
        <f>IF(ROW()=2,Start!$G$24,IF(B102="","",MIN($I$5,MAX($I$4,D101 + $I$2*(Start!$E$24-C102) - IF(C102 &gt; Start!$E$24,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IF(ROW()=2,Start!$E$24,IF(B103="","",IFERROR(INDEX(tblAnalyse[Iod],_xlfn.AGGREGATE(15,6,(ROW(tblAnalyse[Datum])-ROW(INDEX(tblAnalyse[Datum],1))+1)/(tblAnalyse[Datum]&lt;&gt;""),ROW()-2)),"")))</f>
        <v/>
      </c>
      <c r="D103" s="48" t="str">
        <f>IF(ROW()=2,Start!$G$24,IF(B103="","",MIN($I$5,MAX($I$4,D102 + $I$2*(Start!$E$24-C103) - IF(C103 &gt; Start!$E$24,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IF(ROW()=2,Start!$E$24,IF(B104="","",IFERROR(INDEX(tblAnalyse[Iod],_xlfn.AGGREGATE(15,6,(ROW(tblAnalyse[Datum])-ROW(INDEX(tblAnalyse[Datum],1))+1)/(tblAnalyse[Datum]&lt;&gt;""),ROW()-2)),"")))</f>
        <v/>
      </c>
      <c r="D104" s="48" t="str">
        <f>IF(ROW()=2,Start!$G$24,IF(B104="","",MIN($I$5,MAX($I$4,D103 + $I$2*(Start!$E$24-C104) - IF(C104 &gt; Start!$E$24,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IF(ROW()=2,Start!$E$24,IF(B105="","",IFERROR(INDEX(tblAnalyse[Iod],_xlfn.AGGREGATE(15,6,(ROW(tblAnalyse[Datum])-ROW(INDEX(tblAnalyse[Datum],1))+1)/(tblAnalyse[Datum]&lt;&gt;""),ROW()-2)),"")))</f>
        <v/>
      </c>
      <c r="D105" s="48" t="str">
        <f>IF(ROW()=2,Start!$G$24,IF(B105="","",MIN($I$5,MAX($I$4,D104 + $I$2*(Start!$E$24-C105) - IF(C105 &gt; Start!$E$24,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IF(ROW()=2,Start!$E$24,IF(B106="","",IFERROR(INDEX(tblAnalyse[Iod],_xlfn.AGGREGATE(15,6,(ROW(tblAnalyse[Datum])-ROW(INDEX(tblAnalyse[Datum],1))+1)/(tblAnalyse[Datum]&lt;&gt;""),ROW()-2)),"")))</f>
        <v/>
      </c>
      <c r="D106" s="48" t="str">
        <f>IF(ROW()=2,Start!$G$24,IF(B106="","",MIN($I$5,MAX($I$4,D105 + $I$2*(Start!$E$24-C106) - IF(C106 &gt; Start!$E$24,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IF(ROW()=2,Start!$E$24,IF(B107="","",IFERROR(INDEX(tblAnalyse[Iod],_xlfn.AGGREGATE(15,6,(ROW(tblAnalyse[Datum])-ROW(INDEX(tblAnalyse[Datum],1))+1)/(tblAnalyse[Datum]&lt;&gt;""),ROW()-2)),"")))</f>
        <v/>
      </c>
      <c r="D107" s="48" t="str">
        <f>IF(ROW()=2,Start!$G$24,IF(B107="","",MIN($I$5,MAX($I$4,D106 + $I$2*(Start!$E$24-C107) - IF(C107 &gt; Start!$E$24,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IF(ROW()=2,Start!$E$24,IF(B108="","",IFERROR(INDEX(tblAnalyse[Iod],_xlfn.AGGREGATE(15,6,(ROW(tblAnalyse[Datum])-ROW(INDEX(tblAnalyse[Datum],1))+1)/(tblAnalyse[Datum]&lt;&gt;""),ROW()-2)),"")))</f>
        <v/>
      </c>
      <c r="D108" s="48" t="str">
        <f>IF(ROW()=2,Start!$G$24,IF(B108="","",MIN($I$5,MAX($I$4,D107 + $I$2*(Start!$E$24-C108) - IF(C108 &gt; Start!$E$24,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IF(ROW()=2,Start!$E$24,IF(B109="","",IFERROR(INDEX(tblAnalyse[Iod],_xlfn.AGGREGATE(15,6,(ROW(tblAnalyse[Datum])-ROW(INDEX(tblAnalyse[Datum],1))+1)/(tblAnalyse[Datum]&lt;&gt;""),ROW()-2)),"")))</f>
        <v/>
      </c>
      <c r="D109" s="48" t="str">
        <f>IF(ROW()=2,Start!$G$24,IF(B109="","",MIN($I$5,MAX($I$4,D108 + $I$2*(Start!$E$24-C109) - IF(C109 &gt; Start!$E$24,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IF(ROW()=2,Start!$E$24,IF(B110="","",IFERROR(INDEX(tblAnalyse[Iod],_xlfn.AGGREGATE(15,6,(ROW(tblAnalyse[Datum])-ROW(INDEX(tblAnalyse[Datum],1))+1)/(tblAnalyse[Datum]&lt;&gt;""),ROW()-2)),"")))</f>
        <v/>
      </c>
      <c r="D110" s="48" t="str">
        <f>IF(ROW()=2,Start!$G$24,IF(B110="","",MIN($I$5,MAX($I$4,D109 + $I$2*(Start!$E$24-C110) - IF(C110 &gt; Start!$E$24,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IF(ROW()=2,Start!$E$24,IF(B111="","",IFERROR(INDEX(tblAnalyse[Iod],_xlfn.AGGREGATE(15,6,(ROW(tblAnalyse[Datum])-ROW(INDEX(tblAnalyse[Datum],1))+1)/(tblAnalyse[Datum]&lt;&gt;""),ROW()-2)),"")))</f>
        <v/>
      </c>
      <c r="D111" s="48" t="str">
        <f>IF(ROW()=2,Start!$G$24,IF(B111="","",MIN($I$5,MAX($I$4,D110 + $I$2*(Start!$E$24-C111) - IF(C111 &gt; Start!$E$24,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IF(ROW()=2,Start!$E$24,IF(B112="","",IFERROR(INDEX(tblAnalyse[Iod],_xlfn.AGGREGATE(15,6,(ROW(tblAnalyse[Datum])-ROW(INDEX(tblAnalyse[Datum],1))+1)/(tblAnalyse[Datum]&lt;&gt;""),ROW()-2)),"")))</f>
        <v/>
      </c>
      <c r="D112" s="48" t="str">
        <f>IF(ROW()=2,Start!$G$24,IF(B112="","",MIN($I$5,MAX($I$4,D111 + $I$2*(Start!$E$24-C112) - IF(C112 &gt; Start!$E$24,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IF(ROW()=2,Start!$E$24,IF(B113="","",IFERROR(INDEX(tblAnalyse[Iod],_xlfn.AGGREGATE(15,6,(ROW(tblAnalyse[Datum])-ROW(INDEX(tblAnalyse[Datum],1))+1)/(tblAnalyse[Datum]&lt;&gt;""),ROW()-2)),"")))</f>
        <v/>
      </c>
      <c r="D113" s="48" t="str">
        <f>IF(ROW()=2,Start!$G$24,IF(B113="","",MIN($I$5,MAX($I$4,D112 + $I$2*(Start!$E$24-C113) - IF(C113 &gt; Start!$E$24,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IF(ROW()=2,Start!$E$24,IF(B114="","",IFERROR(INDEX(tblAnalyse[Iod],_xlfn.AGGREGATE(15,6,(ROW(tblAnalyse[Datum])-ROW(INDEX(tblAnalyse[Datum],1))+1)/(tblAnalyse[Datum]&lt;&gt;""),ROW()-2)),"")))</f>
        <v/>
      </c>
      <c r="D114" s="48" t="str">
        <f>IF(ROW()=2,Start!$G$24,IF(B114="","",MIN($I$5,MAX($I$4,D113 + $I$2*(Start!$E$24-C114) - IF(C114 &gt; Start!$E$24,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IF(ROW()=2,Start!$E$24,IF(B115="","",IFERROR(INDEX(tblAnalyse[Iod],_xlfn.AGGREGATE(15,6,(ROW(tblAnalyse[Datum])-ROW(INDEX(tblAnalyse[Datum],1))+1)/(tblAnalyse[Datum]&lt;&gt;""),ROW()-2)),"")))</f>
        <v/>
      </c>
      <c r="D115" s="48" t="str">
        <f>IF(ROW()=2,Start!$G$24,IF(B115="","",MIN($I$5,MAX($I$4,D114 + $I$2*(Start!$E$24-C115) - IF(C115 &gt; Start!$E$24,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IF(ROW()=2,Start!$E$24,IF(B116="","",IFERROR(INDEX(tblAnalyse[Iod],_xlfn.AGGREGATE(15,6,(ROW(tblAnalyse[Datum])-ROW(INDEX(tblAnalyse[Datum],1))+1)/(tblAnalyse[Datum]&lt;&gt;""),ROW()-2)),"")))</f>
        <v/>
      </c>
      <c r="D116" s="48" t="str">
        <f>IF(ROW()=2,Start!$G$24,IF(B116="","",MIN($I$5,MAX($I$4,D115 + $I$2*(Start!$E$24-C116) - IF(C116 &gt; Start!$E$24,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IF(ROW()=2,Start!$E$24,IF(B117="","",IFERROR(INDEX(tblAnalyse[Iod],_xlfn.AGGREGATE(15,6,(ROW(tblAnalyse[Datum])-ROW(INDEX(tblAnalyse[Datum],1))+1)/(tblAnalyse[Datum]&lt;&gt;""),ROW()-2)),"")))</f>
        <v/>
      </c>
      <c r="D117" s="48" t="str">
        <f>IF(ROW()=2,Start!$G$24,IF(B117="","",MIN($I$5,MAX($I$4,D116 + $I$2*(Start!$E$24-C117) - IF(C117 &gt; Start!$E$24,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IF(ROW()=2,Start!$E$24,IF(B118="","",IFERROR(INDEX(tblAnalyse[Iod],_xlfn.AGGREGATE(15,6,(ROW(tblAnalyse[Datum])-ROW(INDEX(tblAnalyse[Datum],1))+1)/(tblAnalyse[Datum]&lt;&gt;""),ROW()-2)),"")))</f>
        <v/>
      </c>
      <c r="D118" s="48" t="str">
        <f>IF(ROW()=2,Start!$G$24,IF(B118="","",MIN($I$5,MAX($I$4,D117 + $I$2*(Start!$E$24-C118) - IF(C118 &gt; Start!$E$24,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IF(ROW()=2,Start!$E$24,IF(B119="","",IFERROR(INDEX(tblAnalyse[Iod],_xlfn.AGGREGATE(15,6,(ROW(tblAnalyse[Datum])-ROW(INDEX(tblAnalyse[Datum],1))+1)/(tblAnalyse[Datum]&lt;&gt;""),ROW()-2)),"")))</f>
        <v/>
      </c>
      <c r="D119" s="48" t="str">
        <f>IF(ROW()=2,Start!$G$24,IF(B119="","",MIN($I$5,MAX($I$4,D118 + $I$2*(Start!$E$24-C119) - IF(C119 &gt; Start!$E$24,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IF(ROW()=2,Start!$E$24,IF(B120="","",IFERROR(INDEX(tblAnalyse[Iod],_xlfn.AGGREGATE(15,6,(ROW(tblAnalyse[Datum])-ROW(INDEX(tblAnalyse[Datum],1))+1)/(tblAnalyse[Datum]&lt;&gt;""),ROW()-2)),"")))</f>
        <v/>
      </c>
      <c r="D120" s="48" t="str">
        <f>IF(ROW()=2,Start!$G$24,IF(B120="","",MIN($I$5,MAX($I$4,D119 + $I$2*(Start!$E$24-C120) - IF(C120 &gt; Start!$E$24,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IF(ROW()=2,Start!$E$24,IF(B121="","",IFERROR(INDEX(tblAnalyse[Iod],_xlfn.AGGREGATE(15,6,(ROW(tblAnalyse[Datum])-ROW(INDEX(tblAnalyse[Datum],1))+1)/(tblAnalyse[Datum]&lt;&gt;""),ROW()-2)),"")))</f>
        <v/>
      </c>
      <c r="D121" s="48" t="str">
        <f>IF(ROW()=2,Start!$G$24,IF(B121="","",MIN($I$5,MAX($I$4,D120 + $I$2*(Start!$E$24-C121) - IF(C121 &gt; Start!$E$24,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IF(ROW()=2,Start!$E$24,IF(B122="","",IFERROR(INDEX(tblAnalyse[Iod],_xlfn.AGGREGATE(15,6,(ROW(tblAnalyse[Datum])-ROW(INDEX(tblAnalyse[Datum],1))+1)/(tblAnalyse[Datum]&lt;&gt;""),ROW()-2)),"")))</f>
        <v/>
      </c>
      <c r="D122" s="48" t="str">
        <f>IF(ROW()=2,Start!$G$24,IF(B122="","",MIN($I$5,MAX($I$4,D121 + $I$2*(Start!$E$24-C122) - IF(C122 &gt; Start!$E$24,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IF(ROW()=2,Start!$E$24,IF(B123="","",IFERROR(INDEX(tblAnalyse[Iod],_xlfn.AGGREGATE(15,6,(ROW(tblAnalyse[Datum])-ROW(INDEX(tblAnalyse[Datum],1))+1)/(tblAnalyse[Datum]&lt;&gt;""),ROW()-2)),"")))</f>
        <v/>
      </c>
      <c r="D123" s="48" t="str">
        <f>IF(ROW()=2,Start!$G$24,IF(B123="","",MIN($I$5,MAX($I$4,D122 + $I$2*(Start!$E$24-C123) - IF(C123 &gt; Start!$E$24,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IF(ROW()=2,Start!$E$24,IF(B124="","",IFERROR(INDEX(tblAnalyse[Iod],_xlfn.AGGREGATE(15,6,(ROW(tblAnalyse[Datum])-ROW(INDEX(tblAnalyse[Datum],1))+1)/(tblAnalyse[Datum]&lt;&gt;""),ROW()-2)),"")))</f>
        <v/>
      </c>
      <c r="D124" s="48" t="str">
        <f>IF(ROW()=2,Start!$G$24,IF(B124="","",MIN($I$5,MAX($I$4,D123 + $I$2*(Start!$E$24-C124) - IF(C124 &gt; Start!$E$24,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IF(ROW()=2,Start!$E$24,IF(B125="","",IFERROR(INDEX(tblAnalyse[Iod],_xlfn.AGGREGATE(15,6,(ROW(tblAnalyse[Datum])-ROW(INDEX(tblAnalyse[Datum],1))+1)/(tblAnalyse[Datum]&lt;&gt;""),ROW()-2)),"")))</f>
        <v/>
      </c>
      <c r="D125" s="48" t="str">
        <f>IF(ROW()=2,Start!$G$24,IF(B125="","",MIN($I$5,MAX($I$4,D124 + $I$2*(Start!$E$24-C125) - IF(C125 &gt; Start!$E$24,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IF(ROW()=2,Start!$E$24,IF(B126="","",IFERROR(INDEX(tblAnalyse[Iod],_xlfn.AGGREGATE(15,6,(ROW(tblAnalyse[Datum])-ROW(INDEX(tblAnalyse[Datum],1))+1)/(tblAnalyse[Datum]&lt;&gt;""),ROW()-2)),"")))</f>
        <v/>
      </c>
      <c r="D126" s="48" t="str">
        <f>IF(ROW()=2,Start!$G$24,IF(B126="","",MIN($I$5,MAX($I$4,D125 + $I$2*(Start!$E$24-C126) - IF(C126 &gt; Start!$E$24,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IF(ROW()=2,Start!$E$24,IF(B127="","",IFERROR(INDEX(tblAnalyse[Iod],_xlfn.AGGREGATE(15,6,(ROW(tblAnalyse[Datum])-ROW(INDEX(tblAnalyse[Datum],1))+1)/(tblAnalyse[Datum]&lt;&gt;""),ROW()-2)),"")))</f>
        <v/>
      </c>
      <c r="D127" s="48" t="str">
        <f>IF(ROW()=2,Start!$G$24,IF(B127="","",MIN($I$5,MAX($I$4,D126 + $I$2*(Start!$E$24-C127) - IF(C127 &gt; Start!$E$24,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IF(ROW()=2,Start!$E$24,IF(B128="","",IFERROR(INDEX(tblAnalyse[Iod],_xlfn.AGGREGATE(15,6,(ROW(tblAnalyse[Datum])-ROW(INDEX(tblAnalyse[Datum],1))+1)/(tblAnalyse[Datum]&lt;&gt;""),ROW()-2)),"")))</f>
        <v/>
      </c>
      <c r="D128" s="48" t="str">
        <f>IF(ROW()=2,Start!$G$24,IF(B128="","",MIN($I$5,MAX($I$4,D127 + $I$2*(Start!$E$24-C128) - IF(C128 &gt; Start!$E$24,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IF(ROW()=2,Start!$E$24,IF(B129="","",IFERROR(INDEX(tblAnalyse[Iod],_xlfn.AGGREGATE(15,6,(ROW(tblAnalyse[Datum])-ROW(INDEX(tblAnalyse[Datum],1))+1)/(tblAnalyse[Datum]&lt;&gt;""),ROW()-2)),"")))</f>
        <v/>
      </c>
      <c r="D129" s="48" t="str">
        <f>IF(ROW()=2,Start!$G$24,IF(B129="","",MIN($I$5,MAX($I$4,D128 + $I$2*(Start!$E$24-C129) - IF(C129 &gt; Start!$E$24,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IF(ROW()=2,Start!$E$24,IF(B130="","",IFERROR(INDEX(tblAnalyse[Iod],_xlfn.AGGREGATE(15,6,(ROW(tblAnalyse[Datum])-ROW(INDEX(tblAnalyse[Datum],1))+1)/(tblAnalyse[Datum]&lt;&gt;""),ROW()-2)),"")))</f>
        <v/>
      </c>
      <c r="D130" s="48" t="str">
        <f>IF(ROW()=2,Start!$G$24,IF(B130="","",MIN($I$5,MAX($I$4,D129 + $I$2*(Start!$E$24-C130) - IF(C130 &gt; Start!$E$24,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IF(ROW()=2,Start!$E$24,IF(B131="","",IFERROR(INDEX(tblAnalyse[Iod],_xlfn.AGGREGATE(15,6,(ROW(tblAnalyse[Datum])-ROW(INDEX(tblAnalyse[Datum],1))+1)/(tblAnalyse[Datum]&lt;&gt;""),ROW()-2)),"")))</f>
        <v/>
      </c>
      <c r="D131" s="48" t="str">
        <f>IF(ROW()=2,Start!$G$24,IF(B131="","",MIN($I$5,MAX($I$4,D130 + $I$2*(Start!$E$24-C131) - IF(C131 &gt; Start!$E$24,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IF(ROW()=2,Start!$E$24,IF(B132="","",IFERROR(INDEX(tblAnalyse[Iod],_xlfn.AGGREGATE(15,6,(ROW(tblAnalyse[Datum])-ROW(INDEX(tblAnalyse[Datum],1))+1)/(tblAnalyse[Datum]&lt;&gt;""),ROW()-2)),"")))</f>
        <v/>
      </c>
      <c r="D132" s="48" t="str">
        <f>IF(ROW()=2,Start!$G$24,IF(B132="","",MIN($I$5,MAX($I$4,D131 + $I$2*(Start!$E$24-C132) - IF(C132 &gt; Start!$E$24,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IF(ROW()=2,Start!$E$24,IF(B133="","",IFERROR(INDEX(tblAnalyse[Iod],_xlfn.AGGREGATE(15,6,(ROW(tblAnalyse[Datum])-ROW(INDEX(tblAnalyse[Datum],1))+1)/(tblAnalyse[Datum]&lt;&gt;""),ROW()-2)),"")))</f>
        <v/>
      </c>
      <c r="D133" s="48" t="str">
        <f>IF(ROW()=2,Start!$G$24,IF(B133="","",MIN($I$5,MAX($I$4,D132 + $I$2*(Start!$E$24-C133) - IF(C133 &gt; Start!$E$24,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IF(ROW()=2,Start!$E$24,IF(B134="","",IFERROR(INDEX(tblAnalyse[Iod],_xlfn.AGGREGATE(15,6,(ROW(tblAnalyse[Datum])-ROW(INDEX(tblAnalyse[Datum],1))+1)/(tblAnalyse[Datum]&lt;&gt;""),ROW()-2)),"")))</f>
        <v/>
      </c>
      <c r="D134" s="48" t="str">
        <f>IF(ROW()=2,Start!$G$24,IF(B134="","",MIN($I$5,MAX($I$4,D133 + $I$2*(Start!$E$24-C134) - IF(C134 &gt; Start!$E$24,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IF(ROW()=2,Start!$E$24,IF(B135="","",IFERROR(INDEX(tblAnalyse[Iod],_xlfn.AGGREGATE(15,6,(ROW(tblAnalyse[Datum])-ROW(INDEX(tblAnalyse[Datum],1))+1)/(tblAnalyse[Datum]&lt;&gt;""),ROW()-2)),"")))</f>
        <v/>
      </c>
      <c r="D135" s="48" t="str">
        <f>IF(ROW()=2,Start!$G$24,IF(B135="","",MIN($I$5,MAX($I$4,D134 + $I$2*(Start!$E$24-C135) - IF(C135 &gt; Start!$E$24,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IF(ROW()=2,Start!$E$24,IF(B136="","",IFERROR(INDEX(tblAnalyse[Iod],_xlfn.AGGREGATE(15,6,(ROW(tblAnalyse[Datum])-ROW(INDEX(tblAnalyse[Datum],1))+1)/(tblAnalyse[Datum]&lt;&gt;""),ROW()-2)),"")))</f>
        <v/>
      </c>
      <c r="D136" s="48" t="str">
        <f>IF(ROW()=2,Start!$G$24,IF(B136="","",MIN($I$5,MAX($I$4,D135 + $I$2*(Start!$E$24-C136) - IF(C136 &gt; Start!$E$24,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IF(ROW()=2,Start!$E$24,IF(B137="","",IFERROR(INDEX(tblAnalyse[Iod],_xlfn.AGGREGATE(15,6,(ROW(tblAnalyse[Datum])-ROW(INDEX(tblAnalyse[Datum],1))+1)/(tblAnalyse[Datum]&lt;&gt;""),ROW()-2)),"")))</f>
        <v/>
      </c>
      <c r="D137" s="48" t="str">
        <f>IF(ROW()=2,Start!$G$24,IF(B137="","",MIN($I$5,MAX($I$4,D136 + $I$2*(Start!$E$24-C137) - IF(C137 &gt; Start!$E$24,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IF(ROW()=2,Start!$E$24,IF(B138="","",IFERROR(INDEX(tblAnalyse[Iod],_xlfn.AGGREGATE(15,6,(ROW(tblAnalyse[Datum])-ROW(INDEX(tblAnalyse[Datum],1))+1)/(tblAnalyse[Datum]&lt;&gt;""),ROW()-2)),"")))</f>
        <v/>
      </c>
      <c r="D138" s="48" t="str">
        <f>IF(ROW()=2,Start!$G$24,IF(B138="","",MIN($I$5,MAX($I$4,D137 + $I$2*(Start!$E$24-C138) - IF(C138 &gt; Start!$E$24,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IF(ROW()=2,Start!$E$24,IF(B139="","",IFERROR(INDEX(tblAnalyse[Iod],_xlfn.AGGREGATE(15,6,(ROW(tblAnalyse[Datum])-ROW(INDEX(tblAnalyse[Datum],1))+1)/(tblAnalyse[Datum]&lt;&gt;""),ROW()-2)),"")))</f>
        <v/>
      </c>
      <c r="D139" s="48" t="str">
        <f>IF(ROW()=2,Start!$G$24,IF(B139="","",MIN($I$5,MAX($I$4,D138 + $I$2*(Start!$E$24-C139) - IF(C139 &gt; Start!$E$24,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IF(ROW()=2,Start!$E$24,IF(B140="","",IFERROR(INDEX(tblAnalyse[Iod],_xlfn.AGGREGATE(15,6,(ROW(tblAnalyse[Datum])-ROW(INDEX(tblAnalyse[Datum],1))+1)/(tblAnalyse[Datum]&lt;&gt;""),ROW()-2)),"")))</f>
        <v/>
      </c>
      <c r="D140" s="48" t="str">
        <f>IF(ROW()=2,Start!$G$24,IF(B140="","",MIN($I$5,MAX($I$4,D139 + $I$2*(Start!$E$24-C140) - IF(C140 &gt; Start!$E$24,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IF(ROW()=2,Start!$E$24,IF(B141="","",IFERROR(INDEX(tblAnalyse[Iod],_xlfn.AGGREGATE(15,6,(ROW(tblAnalyse[Datum])-ROW(INDEX(tblAnalyse[Datum],1))+1)/(tblAnalyse[Datum]&lt;&gt;""),ROW()-2)),"")))</f>
        <v/>
      </c>
      <c r="D141" s="48" t="str">
        <f>IF(ROW()=2,Start!$G$24,IF(B141="","",MIN($I$5,MAX($I$4,D140 + $I$2*(Start!$E$24-C141) - IF(C141 &gt; Start!$E$24,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IF(ROW()=2,Start!$E$24,IF(B142="","",IFERROR(INDEX(tblAnalyse[Iod],_xlfn.AGGREGATE(15,6,(ROW(tblAnalyse[Datum])-ROW(INDEX(tblAnalyse[Datum],1))+1)/(tblAnalyse[Datum]&lt;&gt;""),ROW()-2)),"")))</f>
        <v/>
      </c>
      <c r="D142" s="48" t="str">
        <f>IF(ROW()=2,Start!$G$24,IF(B142="","",MIN($I$5,MAX($I$4,D141 + $I$2*(Start!$E$24-C142) - IF(C142 &gt; Start!$E$24,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IF(ROW()=2,Start!$E$24,IF(B143="","",IFERROR(INDEX(tblAnalyse[Iod],_xlfn.AGGREGATE(15,6,(ROW(tblAnalyse[Datum])-ROW(INDEX(tblAnalyse[Datum],1))+1)/(tblAnalyse[Datum]&lt;&gt;""),ROW()-2)),"")))</f>
        <v/>
      </c>
      <c r="D143" s="48" t="str">
        <f>IF(ROW()=2,Start!$G$24,IF(B143="","",MIN($I$5,MAX($I$4,D142 + $I$2*(Start!$E$24-C143) - IF(C143 &gt; Start!$E$24,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IF(ROW()=2,Start!$E$24,IF(B144="","",IFERROR(INDEX(tblAnalyse[Iod],_xlfn.AGGREGATE(15,6,(ROW(tblAnalyse[Datum])-ROW(INDEX(tblAnalyse[Datum],1))+1)/(tblAnalyse[Datum]&lt;&gt;""),ROW()-2)),"")))</f>
        <v/>
      </c>
      <c r="D144" s="48" t="str">
        <f>IF(ROW()=2,Start!$G$24,IF(B144="","",MIN($I$5,MAX($I$4,D143 + $I$2*(Start!$E$24-C144) - IF(C144 &gt; Start!$E$24,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IF(ROW()=2,Start!$E$24,IF(B145="","",IFERROR(INDEX(tblAnalyse[Iod],_xlfn.AGGREGATE(15,6,(ROW(tblAnalyse[Datum])-ROW(INDEX(tblAnalyse[Datum],1))+1)/(tblAnalyse[Datum]&lt;&gt;""),ROW()-2)),"")))</f>
        <v/>
      </c>
      <c r="D145" s="48" t="str">
        <f>IF(ROW()=2,Start!$G$24,IF(B145="","",MIN($I$5,MAX($I$4,D144 + $I$2*(Start!$E$24-C145) - IF(C145 &gt; Start!$E$24,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IF(ROW()=2,Start!$E$24,IF(B146="","",IFERROR(INDEX(tblAnalyse[Iod],_xlfn.AGGREGATE(15,6,(ROW(tblAnalyse[Datum])-ROW(INDEX(tblAnalyse[Datum],1))+1)/(tblAnalyse[Datum]&lt;&gt;""),ROW()-2)),"")))</f>
        <v/>
      </c>
      <c r="D146" s="48" t="str">
        <f>IF(ROW()=2,Start!$G$24,IF(B146="","",MIN($I$5,MAX($I$4,D145 + $I$2*(Start!$E$24-C146) - IF(C146 &gt; Start!$E$24,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IF(ROW()=2,Start!$E$24,IF(B147="","",IFERROR(INDEX(tblAnalyse[Iod],_xlfn.AGGREGATE(15,6,(ROW(tblAnalyse[Datum])-ROW(INDEX(tblAnalyse[Datum],1))+1)/(tblAnalyse[Datum]&lt;&gt;""),ROW()-2)),"")))</f>
        <v/>
      </c>
      <c r="D147" s="48" t="str">
        <f>IF(ROW()=2,Start!$G$24,IF(B147="","",MIN($I$5,MAX($I$4,D146 + $I$2*(Start!$E$24-C147) - IF(C147 &gt; Start!$E$24,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IF(ROW()=2,Start!$E$24,IF(B148="","",IFERROR(INDEX(tblAnalyse[Iod],_xlfn.AGGREGATE(15,6,(ROW(tblAnalyse[Datum])-ROW(INDEX(tblAnalyse[Datum],1))+1)/(tblAnalyse[Datum]&lt;&gt;""),ROW()-2)),"")))</f>
        <v/>
      </c>
      <c r="D148" s="48" t="str">
        <f>IF(ROW()=2,Start!$G$24,IF(B148="","",MIN($I$5,MAX($I$4,D147 + $I$2*(Start!$E$24-C148) - IF(C148 &gt; Start!$E$24,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IF(ROW()=2,Start!$E$24,IF(B149="","",IFERROR(INDEX(tblAnalyse[Iod],_xlfn.AGGREGATE(15,6,(ROW(tblAnalyse[Datum])-ROW(INDEX(tblAnalyse[Datum],1))+1)/(tblAnalyse[Datum]&lt;&gt;""),ROW()-2)),"")))</f>
        <v/>
      </c>
      <c r="D149" s="48" t="str">
        <f>IF(ROW()=2,Start!$G$24,IF(B149="","",MIN($I$5,MAX($I$4,D148 + $I$2*(Start!$E$24-C149) - IF(C149 &gt; Start!$E$24,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IF(ROW()=2,Start!$E$24,IF(B150="","",IFERROR(INDEX(tblAnalyse[Iod],_xlfn.AGGREGATE(15,6,(ROW(tblAnalyse[Datum])-ROW(INDEX(tblAnalyse[Datum],1))+1)/(tblAnalyse[Datum]&lt;&gt;""),ROW()-2)),"")))</f>
        <v/>
      </c>
      <c r="D150" s="48" t="str">
        <f>IF(ROW()=2,Start!$G$24,IF(B150="","",MIN($I$5,MAX($I$4,D149 + $I$2*(Start!$E$24-C150) - IF(C150 &gt; Start!$E$24,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IF(ROW()=2,Start!$E$24,IF(B151="","",IFERROR(INDEX(tblAnalyse[Iod],_xlfn.AGGREGATE(15,6,(ROW(tblAnalyse[Datum])-ROW(INDEX(tblAnalyse[Datum],1))+1)/(tblAnalyse[Datum]&lt;&gt;""),ROW()-2)),"")))</f>
        <v/>
      </c>
      <c r="D151" s="48" t="str">
        <f>IF(ROW()=2,Start!$G$24,IF(B151="","",MIN($I$5,MAX($I$4,D150 + $I$2*(Start!$E$24-C151) - IF(C151 &gt; Start!$E$24,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IF(ROW()=2,Start!$E$24,IF(B152="","",IFERROR(INDEX(tblAnalyse[Iod],_xlfn.AGGREGATE(15,6,(ROW(tblAnalyse[Datum])-ROW(INDEX(tblAnalyse[Datum],1))+1)/(tblAnalyse[Datum]&lt;&gt;""),ROW()-2)),"")))</f>
        <v/>
      </c>
      <c r="D152" s="48" t="str">
        <f>IF(ROW()=2,Start!$G$24,IF(B152="","",MIN($I$5,MAX($I$4,D151 + $I$2*(Start!$E$24-C152) - IF(C152 &gt; Start!$E$24,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IF(ROW()=2,Start!$E$24,IF(B153="","",IFERROR(INDEX(tblAnalyse[Iod],_xlfn.AGGREGATE(15,6,(ROW(tblAnalyse[Datum])-ROW(INDEX(tblAnalyse[Datum],1))+1)/(tblAnalyse[Datum]&lt;&gt;""),ROW()-2)),"")))</f>
        <v/>
      </c>
      <c r="D153" s="48" t="str">
        <f>IF(ROW()=2,Start!$G$24,IF(B153="","",MIN($I$5,MAX($I$4,D152 + $I$2*(Start!$E$24-C153) - IF(C153 &gt; Start!$E$24,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IF(ROW()=2,Start!$E$24,IF(B154="","",IFERROR(INDEX(tblAnalyse[Iod],_xlfn.AGGREGATE(15,6,(ROW(tblAnalyse[Datum])-ROW(INDEX(tblAnalyse[Datum],1))+1)/(tblAnalyse[Datum]&lt;&gt;""),ROW()-2)),"")))</f>
        <v/>
      </c>
      <c r="D154" s="48" t="str">
        <f>IF(ROW()=2,Start!$G$24,IF(B154="","",MIN($I$5,MAX($I$4,D153 + $I$2*(Start!$E$24-C154) - IF(C154 &gt; Start!$E$24,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IF(ROW()=2,Start!$E$24,IF(B155="","",IFERROR(INDEX(tblAnalyse[Iod],_xlfn.AGGREGATE(15,6,(ROW(tblAnalyse[Datum])-ROW(INDEX(tblAnalyse[Datum],1))+1)/(tblAnalyse[Datum]&lt;&gt;""),ROW()-2)),"")))</f>
        <v/>
      </c>
      <c r="D155" s="48" t="str">
        <f>IF(ROW()=2,Start!$G$24,IF(B155="","",MIN($I$5,MAX($I$4,D154 + $I$2*(Start!$E$24-C155) - IF(C155 &gt; Start!$E$24,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IF(ROW()=2,Start!$E$24,IF(B156="","",IFERROR(INDEX(tblAnalyse[Iod],_xlfn.AGGREGATE(15,6,(ROW(tblAnalyse[Datum])-ROW(INDEX(tblAnalyse[Datum],1))+1)/(tblAnalyse[Datum]&lt;&gt;""),ROW()-2)),"")))</f>
        <v/>
      </c>
      <c r="D156" s="48" t="str">
        <f>IF(ROW()=2,Start!$G$24,IF(B156="","",MIN($I$5,MAX($I$4,D155 + $I$2*(Start!$E$24-C156) - IF(C156 &gt; Start!$E$24,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IF(ROW()=2,Start!$E$24,IF(B157="","",IFERROR(INDEX(tblAnalyse[Iod],_xlfn.AGGREGATE(15,6,(ROW(tblAnalyse[Datum])-ROW(INDEX(tblAnalyse[Datum],1))+1)/(tblAnalyse[Datum]&lt;&gt;""),ROW()-2)),"")))</f>
        <v/>
      </c>
      <c r="D157" s="48" t="str">
        <f>IF(ROW()=2,Start!$G$24,IF(B157="","",MIN($I$5,MAX($I$4,D156 + $I$2*(Start!$E$24-C157) - IF(C157 &gt; Start!$E$24,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IF(ROW()=2,Start!$E$24,IF(B158="","",IFERROR(INDEX(tblAnalyse[Iod],_xlfn.AGGREGATE(15,6,(ROW(tblAnalyse[Datum])-ROW(INDEX(tblAnalyse[Datum],1))+1)/(tblAnalyse[Datum]&lt;&gt;""),ROW()-2)),"")))</f>
        <v/>
      </c>
      <c r="D158" s="48" t="str">
        <f>IF(ROW()=2,Start!$G$24,IF(B158="","",MIN($I$5,MAX($I$4,D157 + $I$2*(Start!$E$24-C158) - IF(C158 &gt; Start!$E$24,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IF(ROW()=2,Start!$E$24,IF(B159="","",IFERROR(INDEX(tblAnalyse[Iod],_xlfn.AGGREGATE(15,6,(ROW(tblAnalyse[Datum])-ROW(INDEX(tblAnalyse[Datum],1))+1)/(tblAnalyse[Datum]&lt;&gt;""),ROW()-2)),"")))</f>
        <v/>
      </c>
      <c r="D159" s="48" t="str">
        <f>IF(ROW()=2,Start!$G$24,IF(B159="","",MIN($I$5,MAX($I$4,D158 + $I$2*(Start!$E$24-C159) - IF(C159 &gt; Start!$E$24,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IF(ROW()=2,Start!$E$24,IF(B160="","",IFERROR(INDEX(tblAnalyse[Iod],_xlfn.AGGREGATE(15,6,(ROW(tblAnalyse[Datum])-ROW(INDEX(tblAnalyse[Datum],1))+1)/(tblAnalyse[Datum]&lt;&gt;""),ROW()-2)),"")))</f>
        <v/>
      </c>
      <c r="D160" s="48" t="str">
        <f>IF(ROW()=2,Start!$G$24,IF(B160="","",MIN($I$5,MAX($I$4,D159 + $I$2*(Start!$E$24-C160) - IF(C160 &gt; Start!$E$24,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IF(ROW()=2,Start!$E$24,IF(B161="","",IFERROR(INDEX(tblAnalyse[Iod],_xlfn.AGGREGATE(15,6,(ROW(tblAnalyse[Datum])-ROW(INDEX(tblAnalyse[Datum],1))+1)/(tblAnalyse[Datum]&lt;&gt;""),ROW()-2)),"")))</f>
        <v/>
      </c>
      <c r="D161" s="48" t="str">
        <f>IF(ROW()=2,Start!$G$24,IF(B161="","",MIN($I$5,MAX($I$4,D160 + $I$2*(Start!$E$24-C161) - IF(C161 &gt; Start!$E$24,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IF(ROW()=2,Start!$E$24,IF(B162="","",IFERROR(INDEX(tblAnalyse[Iod],_xlfn.AGGREGATE(15,6,(ROW(tblAnalyse[Datum])-ROW(INDEX(tblAnalyse[Datum],1))+1)/(tblAnalyse[Datum]&lt;&gt;""),ROW()-2)),"")))</f>
        <v/>
      </c>
      <c r="D162" s="48" t="str">
        <f>IF(ROW()=2,Start!$G$24,IF(B162="","",MIN($I$5,MAX($I$4,D161 + $I$2*(Start!$E$24-C162) - IF(C162 &gt; Start!$E$24,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IF(ROW()=2,Start!$E$24,IF(B163="","",IFERROR(INDEX(tblAnalyse[Iod],_xlfn.AGGREGATE(15,6,(ROW(tblAnalyse[Datum])-ROW(INDEX(tblAnalyse[Datum],1))+1)/(tblAnalyse[Datum]&lt;&gt;""),ROW()-2)),"")))</f>
        <v/>
      </c>
      <c r="D163" s="48" t="str">
        <f>IF(ROW()=2,Start!$G$24,IF(B163="","",MIN($I$5,MAX($I$4,D162 + $I$2*(Start!$E$24-C163) - IF(C163 &gt; Start!$E$24,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IF(ROW()=2,Start!$E$24,IF(B164="","",IFERROR(INDEX(tblAnalyse[Iod],_xlfn.AGGREGATE(15,6,(ROW(tblAnalyse[Datum])-ROW(INDEX(tblAnalyse[Datum],1))+1)/(tblAnalyse[Datum]&lt;&gt;""),ROW()-2)),"")))</f>
        <v/>
      </c>
      <c r="D164" s="48" t="str">
        <f>IF(ROW()=2,Start!$G$24,IF(B164="","",MIN($I$5,MAX($I$4,D163 + $I$2*(Start!$E$24-C164) - IF(C164 &gt; Start!$E$24,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IF(ROW()=2,Start!$E$24,IF(B165="","",IFERROR(INDEX(tblAnalyse[Iod],_xlfn.AGGREGATE(15,6,(ROW(tblAnalyse[Datum])-ROW(INDEX(tblAnalyse[Datum],1))+1)/(tblAnalyse[Datum]&lt;&gt;""),ROW()-2)),"")))</f>
        <v/>
      </c>
      <c r="D165" s="48" t="str">
        <f>IF(ROW()=2,Start!$G$24,IF(B165="","",MIN($I$5,MAX($I$4,D164 + $I$2*(Start!$E$24-C165) - IF(C165 &gt; Start!$E$24,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IF(ROW()=2,Start!$E$24,IF(B166="","",IFERROR(INDEX(tblAnalyse[Iod],_xlfn.AGGREGATE(15,6,(ROW(tblAnalyse[Datum])-ROW(INDEX(tblAnalyse[Datum],1))+1)/(tblAnalyse[Datum]&lt;&gt;""),ROW()-2)),"")))</f>
        <v/>
      </c>
      <c r="D166" s="48" t="str">
        <f>IF(ROW()=2,Start!$G$24,IF(B166="","",MIN($I$5,MAX($I$4,D165 + $I$2*(Start!$E$24-C166) - IF(C166 &gt; Start!$E$24,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IF(ROW()=2,Start!$E$24,IF(B167="","",IFERROR(INDEX(tblAnalyse[Iod],_xlfn.AGGREGATE(15,6,(ROW(tblAnalyse[Datum])-ROW(INDEX(tblAnalyse[Datum],1))+1)/(tblAnalyse[Datum]&lt;&gt;""),ROW()-2)),"")))</f>
        <v/>
      </c>
      <c r="D167" s="48" t="str">
        <f>IF(ROW()=2,Start!$G$24,IF(B167="","",MIN($I$5,MAX($I$4,D166 + $I$2*(Start!$E$24-C167) - IF(C167 &gt; Start!$E$24,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IF(ROW()=2,Start!$E$24,IF(B168="","",IFERROR(INDEX(tblAnalyse[Iod],_xlfn.AGGREGATE(15,6,(ROW(tblAnalyse[Datum])-ROW(INDEX(tblAnalyse[Datum],1))+1)/(tblAnalyse[Datum]&lt;&gt;""),ROW()-2)),"")))</f>
        <v/>
      </c>
      <c r="D168" s="48" t="str">
        <f>IF(ROW()=2,Start!$G$24,IF(B168="","",MIN($I$5,MAX($I$4,D167 + $I$2*(Start!$E$24-C168) - IF(C168 &gt; Start!$E$24,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IF(ROW()=2,Start!$E$24,IF(B169="","",IFERROR(INDEX(tblAnalyse[Iod],_xlfn.AGGREGATE(15,6,(ROW(tblAnalyse[Datum])-ROW(INDEX(tblAnalyse[Datum],1))+1)/(tblAnalyse[Datum]&lt;&gt;""),ROW()-2)),"")))</f>
        <v/>
      </c>
      <c r="D169" s="48" t="str">
        <f>IF(ROW()=2,Start!$G$24,IF(B169="","",MIN($I$5,MAX($I$4,D168 + $I$2*(Start!$E$24-C169) - IF(C169 &gt; Start!$E$24,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IF(ROW()=2,Start!$E$24,IF(B170="","",IFERROR(INDEX(tblAnalyse[Iod],_xlfn.AGGREGATE(15,6,(ROW(tblAnalyse[Datum])-ROW(INDEX(tblAnalyse[Datum],1))+1)/(tblAnalyse[Datum]&lt;&gt;""),ROW()-2)),"")))</f>
        <v/>
      </c>
      <c r="D170" s="48" t="str">
        <f>IF(ROW()=2,Start!$G$24,IF(B170="","",MIN($I$5,MAX($I$4,D169 + $I$2*(Start!$E$24-C170) - IF(C170 &gt; Start!$E$24,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IF(ROW()=2,Start!$E$24,IF(B171="","",IFERROR(INDEX(tblAnalyse[Iod],_xlfn.AGGREGATE(15,6,(ROW(tblAnalyse[Datum])-ROW(INDEX(tblAnalyse[Datum],1))+1)/(tblAnalyse[Datum]&lt;&gt;""),ROW()-2)),"")))</f>
        <v/>
      </c>
      <c r="D171" s="48" t="str">
        <f>IF(ROW()=2,Start!$G$24,IF(B171="","",MIN($I$5,MAX($I$4,D170 + $I$2*(Start!$E$24-C171) - IF(C171 &gt; Start!$E$24,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IF(ROW()=2,Start!$E$24,IF(B172="","",IFERROR(INDEX(tblAnalyse[Iod],_xlfn.AGGREGATE(15,6,(ROW(tblAnalyse[Datum])-ROW(INDEX(tblAnalyse[Datum],1))+1)/(tblAnalyse[Datum]&lt;&gt;""),ROW()-2)),"")))</f>
        <v/>
      </c>
      <c r="D172" s="48" t="str">
        <f>IF(ROW()=2,Start!$G$24,IF(B172="","",MIN($I$5,MAX($I$4,D171 + $I$2*(Start!$E$24-C172) - IF(C172 &gt; Start!$E$24,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IF(ROW()=2,Start!$E$24,IF(B173="","",IFERROR(INDEX(tblAnalyse[Iod],_xlfn.AGGREGATE(15,6,(ROW(tblAnalyse[Datum])-ROW(INDEX(tblAnalyse[Datum],1))+1)/(tblAnalyse[Datum]&lt;&gt;""),ROW()-2)),"")))</f>
        <v/>
      </c>
      <c r="D173" s="48" t="str">
        <f>IF(ROW()=2,Start!$G$24,IF(B173="","",MIN($I$5,MAX($I$4,D172 + $I$2*(Start!$E$24-C173) - IF(C173 &gt; Start!$E$24,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IF(ROW()=2,Start!$E$24,IF(B174="","",IFERROR(INDEX(tblAnalyse[Iod],_xlfn.AGGREGATE(15,6,(ROW(tblAnalyse[Datum])-ROW(INDEX(tblAnalyse[Datum],1))+1)/(tblAnalyse[Datum]&lt;&gt;""),ROW()-2)),"")))</f>
        <v/>
      </c>
      <c r="D174" s="48" t="str">
        <f>IF(ROW()=2,Start!$G$24,IF(B174="","",MIN($I$5,MAX($I$4,D173 + $I$2*(Start!$E$24-C174) - IF(C174 &gt; Start!$E$24,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IF(ROW()=2,Start!$E$24,IF(B175="","",IFERROR(INDEX(tblAnalyse[Iod],_xlfn.AGGREGATE(15,6,(ROW(tblAnalyse[Datum])-ROW(INDEX(tblAnalyse[Datum],1))+1)/(tblAnalyse[Datum]&lt;&gt;""),ROW()-2)),"")))</f>
        <v/>
      </c>
      <c r="D175" s="48" t="str">
        <f>IF(ROW()=2,Start!$G$24,IF(B175="","",MIN($I$5,MAX($I$4,D174 + $I$2*(Start!$E$24-C175) - IF(C175 &gt; Start!$E$24,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IF(ROW()=2,Start!$E$24,IF(B176="","",IFERROR(INDEX(tblAnalyse[Iod],_xlfn.AGGREGATE(15,6,(ROW(tblAnalyse[Datum])-ROW(INDEX(tblAnalyse[Datum],1))+1)/(tblAnalyse[Datum]&lt;&gt;""),ROW()-2)),"")))</f>
        <v/>
      </c>
      <c r="D176" s="48" t="str">
        <f>IF(ROW()=2,Start!$G$24,IF(B176="","",MIN($I$5,MAX($I$4,D175 + $I$2*(Start!$E$24-C176) - IF(C176 &gt; Start!$E$24,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IF(ROW()=2,Start!$E$24,IF(B177="","",IFERROR(INDEX(tblAnalyse[Iod],_xlfn.AGGREGATE(15,6,(ROW(tblAnalyse[Datum])-ROW(INDEX(tblAnalyse[Datum],1))+1)/(tblAnalyse[Datum]&lt;&gt;""),ROW()-2)),"")))</f>
        <v/>
      </c>
      <c r="D177" s="48" t="str">
        <f>IF(ROW()=2,Start!$G$24,IF(B177="","",MIN($I$5,MAX($I$4,D176 + $I$2*(Start!$E$24-C177) - IF(C177 &gt; Start!$E$24,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IF(ROW()=2,Start!$E$24,IF(B178="","",IFERROR(INDEX(tblAnalyse[Iod],_xlfn.AGGREGATE(15,6,(ROW(tblAnalyse[Datum])-ROW(INDEX(tblAnalyse[Datum],1))+1)/(tblAnalyse[Datum]&lt;&gt;""),ROW()-2)),"")))</f>
        <v/>
      </c>
      <c r="D178" s="48" t="str">
        <f>IF(ROW()=2,Start!$G$24,IF(B178="","",MIN($I$5,MAX($I$4,D177 + $I$2*(Start!$E$24-C178) - IF(C178 &gt; Start!$E$24,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IF(ROW()=2,Start!$E$24,IF(B179="","",IFERROR(INDEX(tblAnalyse[Iod],_xlfn.AGGREGATE(15,6,(ROW(tblAnalyse[Datum])-ROW(INDEX(tblAnalyse[Datum],1))+1)/(tblAnalyse[Datum]&lt;&gt;""),ROW()-2)),"")))</f>
        <v/>
      </c>
      <c r="D179" s="48" t="str">
        <f>IF(ROW()=2,Start!$G$24,IF(B179="","",MIN($I$5,MAX($I$4,D178 + $I$2*(Start!$E$24-C179) - IF(C179 &gt; Start!$E$24,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IF(ROW()=2,Start!$E$24,IF(B180="","",IFERROR(INDEX(tblAnalyse[Iod],_xlfn.AGGREGATE(15,6,(ROW(tblAnalyse[Datum])-ROW(INDEX(tblAnalyse[Datum],1))+1)/(tblAnalyse[Datum]&lt;&gt;""),ROW()-2)),"")))</f>
        <v/>
      </c>
      <c r="D180" s="48" t="str">
        <f>IF(ROW()=2,Start!$G$24,IF(B180="","",MIN($I$5,MAX($I$4,D179 + $I$2*(Start!$E$24-C180) - IF(C180 &gt; Start!$E$24,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IF(ROW()=2,Start!$E$24,IF(B181="","",IFERROR(INDEX(tblAnalyse[Iod],_xlfn.AGGREGATE(15,6,(ROW(tblAnalyse[Datum])-ROW(INDEX(tblAnalyse[Datum],1))+1)/(tblAnalyse[Datum]&lt;&gt;""),ROW()-2)),"")))</f>
        <v/>
      </c>
      <c r="D181" s="48" t="str">
        <f>IF(ROW()=2,Start!$G$24,IF(B181="","",MIN($I$5,MAX($I$4,D180 + $I$2*(Start!$E$24-C181) - IF(C181 &gt; Start!$E$24,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IF(ROW()=2,Start!$E$24,IF(B182="","",IFERROR(INDEX(tblAnalyse[Iod],_xlfn.AGGREGATE(15,6,(ROW(tblAnalyse[Datum])-ROW(INDEX(tblAnalyse[Datum],1))+1)/(tblAnalyse[Datum]&lt;&gt;""),ROW()-2)),"")))</f>
        <v/>
      </c>
      <c r="D182" s="48" t="str">
        <f>IF(ROW()=2,Start!$G$24,IF(B182="","",MIN($I$5,MAX($I$4,D181 + $I$2*(Start!$E$24-C182) - IF(C182 &gt; Start!$E$24,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IF(ROW()=2,Start!$E$24,IF(B183="","",IFERROR(INDEX(tblAnalyse[Iod],_xlfn.AGGREGATE(15,6,(ROW(tblAnalyse[Datum])-ROW(INDEX(tblAnalyse[Datum],1))+1)/(tblAnalyse[Datum]&lt;&gt;""),ROW()-2)),"")))</f>
        <v/>
      </c>
      <c r="D183" s="48" t="str">
        <f>IF(ROW()=2,Start!$G$24,IF(B183="","",MIN($I$5,MAX($I$4,D182 + $I$2*(Start!$E$24-C183) - IF(C183 &gt; Start!$E$24,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IF(ROW()=2,Start!$E$24,IF(B184="","",IFERROR(INDEX(tblAnalyse[Iod],_xlfn.AGGREGATE(15,6,(ROW(tblAnalyse[Datum])-ROW(INDEX(tblAnalyse[Datum],1))+1)/(tblAnalyse[Datum]&lt;&gt;""),ROW()-2)),"")))</f>
        <v/>
      </c>
      <c r="D184" s="48" t="str">
        <f>IF(ROW()=2,Start!$G$24,IF(B184="","",MIN($I$5,MAX($I$4,D183 + $I$2*(Start!$E$24-C184) - IF(C184 &gt; Start!$E$24,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IF(ROW()=2,Start!$E$24,IF(B185="","",IFERROR(INDEX(tblAnalyse[Iod],_xlfn.AGGREGATE(15,6,(ROW(tblAnalyse[Datum])-ROW(INDEX(tblAnalyse[Datum],1))+1)/(tblAnalyse[Datum]&lt;&gt;""),ROW()-2)),"")))</f>
        <v/>
      </c>
      <c r="D185" s="48" t="str">
        <f>IF(ROW()=2,Start!$G$24,IF(B185="","",MIN($I$5,MAX($I$4,D184 + $I$2*(Start!$E$24-C185) - IF(C185 &gt; Start!$E$24,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IF(ROW()=2,Start!$E$24,IF(B186="","",IFERROR(INDEX(tblAnalyse[Iod],_xlfn.AGGREGATE(15,6,(ROW(tblAnalyse[Datum])-ROW(INDEX(tblAnalyse[Datum],1))+1)/(tblAnalyse[Datum]&lt;&gt;""),ROW()-2)),"")))</f>
        <v/>
      </c>
      <c r="D186" s="48" t="str">
        <f>IF(ROW()=2,Start!$G$24,IF(B186="","",MIN($I$5,MAX($I$4,D185 + $I$2*(Start!$E$24-C186) - IF(C186 &gt; Start!$E$24,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IF(ROW()=2,Start!$E$24,IF(B187="","",IFERROR(INDEX(tblAnalyse[Iod],_xlfn.AGGREGATE(15,6,(ROW(tblAnalyse[Datum])-ROW(INDEX(tblAnalyse[Datum],1))+1)/(tblAnalyse[Datum]&lt;&gt;""),ROW()-2)),"")))</f>
        <v/>
      </c>
      <c r="D187" s="48" t="str">
        <f>IF(ROW()=2,Start!$G$24,IF(B187="","",MIN($I$5,MAX($I$4,D186 + $I$2*(Start!$E$24-C187) - IF(C187 &gt; Start!$E$24,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IF(ROW()=2,Start!$E$24,IF(B188="","",IFERROR(INDEX(tblAnalyse[Iod],_xlfn.AGGREGATE(15,6,(ROW(tblAnalyse[Datum])-ROW(INDEX(tblAnalyse[Datum],1))+1)/(tblAnalyse[Datum]&lt;&gt;""),ROW()-2)),"")))</f>
        <v/>
      </c>
      <c r="D188" s="48" t="str">
        <f>IF(ROW()=2,Start!$G$24,IF(B188="","",MIN($I$5,MAX($I$4,D187 + $I$2*(Start!$E$24-C188) - IF(C188 &gt; Start!$E$24,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IF(ROW()=2,Start!$E$24,IF(B189="","",IFERROR(INDEX(tblAnalyse[Iod],_xlfn.AGGREGATE(15,6,(ROW(tblAnalyse[Datum])-ROW(INDEX(tblAnalyse[Datum],1))+1)/(tblAnalyse[Datum]&lt;&gt;""),ROW()-2)),"")))</f>
        <v/>
      </c>
      <c r="D189" s="48" t="str">
        <f>IF(ROW()=2,Start!$G$24,IF(B189="","",MIN($I$5,MAX($I$4,D188 + $I$2*(Start!$E$24-C189) - IF(C189 &gt; Start!$E$24,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IF(ROW()=2,Start!$E$24,IF(B190="","",IFERROR(INDEX(tblAnalyse[Iod],_xlfn.AGGREGATE(15,6,(ROW(tblAnalyse[Datum])-ROW(INDEX(tblAnalyse[Datum],1))+1)/(tblAnalyse[Datum]&lt;&gt;""),ROW()-2)),"")))</f>
        <v/>
      </c>
      <c r="D190" s="48" t="str">
        <f>IF(ROW()=2,Start!$G$24,IF(B190="","",MIN($I$5,MAX($I$4,D189 + $I$2*(Start!$E$24-C190) - IF(C190 &gt; Start!$E$24,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IF(ROW()=2,Start!$E$24,IF(B191="","",IFERROR(INDEX(tblAnalyse[Iod],_xlfn.AGGREGATE(15,6,(ROW(tblAnalyse[Datum])-ROW(INDEX(tblAnalyse[Datum],1))+1)/(tblAnalyse[Datum]&lt;&gt;""),ROW()-2)),"")))</f>
        <v/>
      </c>
      <c r="D191" s="48" t="str">
        <f>IF(ROW()=2,Start!$G$24,IF(B191="","",MIN($I$5,MAX($I$4,D190 + $I$2*(Start!$E$24-C191) - IF(C191 &gt; Start!$E$24,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IF(ROW()=2,Start!$E$24,IF(B192="","",IFERROR(INDEX(tblAnalyse[Iod],_xlfn.AGGREGATE(15,6,(ROW(tblAnalyse[Datum])-ROW(INDEX(tblAnalyse[Datum],1))+1)/(tblAnalyse[Datum]&lt;&gt;""),ROW()-2)),"")))</f>
        <v/>
      </c>
      <c r="D192" s="48" t="str">
        <f>IF(ROW()=2,Start!$G$24,IF(B192="","",MIN($I$5,MAX($I$4,D191 + $I$2*(Start!$E$24-C192) - IF(C192 &gt; Start!$E$24,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IF(ROW()=2,Start!$E$24,IF(B193="","",IFERROR(INDEX(tblAnalyse[Iod],_xlfn.AGGREGATE(15,6,(ROW(tblAnalyse[Datum])-ROW(INDEX(tblAnalyse[Datum],1))+1)/(tblAnalyse[Datum]&lt;&gt;""),ROW()-2)),"")))</f>
        <v/>
      </c>
      <c r="D193" s="48" t="str">
        <f>IF(ROW()=2,Start!$G$24,IF(B193="","",MIN($I$5,MAX($I$4,D192 + $I$2*(Start!$E$24-C193) - IF(C193 &gt; Start!$E$24,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IF(ROW()=2,Start!$E$24,IF(B194="","",IFERROR(INDEX(tblAnalyse[Iod],_xlfn.AGGREGATE(15,6,(ROW(tblAnalyse[Datum])-ROW(INDEX(tblAnalyse[Datum],1))+1)/(tblAnalyse[Datum]&lt;&gt;""),ROW()-2)),"")))</f>
        <v/>
      </c>
      <c r="D194" s="48" t="str">
        <f>IF(ROW()=2,Start!$G$24,IF(B194="","",MIN($I$5,MAX($I$4,D193 + $I$2*(Start!$E$24-C194) - IF(C194 &gt; Start!$E$24,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IF(ROW()=2,Start!$E$24,IF(B195="","",IFERROR(INDEX(tblAnalyse[Iod],_xlfn.AGGREGATE(15,6,(ROW(tblAnalyse[Datum])-ROW(INDEX(tblAnalyse[Datum],1))+1)/(tblAnalyse[Datum]&lt;&gt;""),ROW()-2)),"")))</f>
        <v/>
      </c>
      <c r="D195" s="48" t="str">
        <f>IF(ROW()=2,Start!$G$24,IF(B195="","",MIN($I$5,MAX($I$4,D194 + $I$2*(Start!$E$24-C195) - IF(C195 &gt; Start!$E$24,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IF(ROW()=2,Start!$E$24,IF(B196="","",IFERROR(INDEX(tblAnalyse[Iod],_xlfn.AGGREGATE(15,6,(ROW(tblAnalyse[Datum])-ROW(INDEX(tblAnalyse[Datum],1))+1)/(tblAnalyse[Datum]&lt;&gt;""),ROW()-2)),"")))</f>
        <v/>
      </c>
      <c r="D196" s="48" t="str">
        <f>IF(ROW()=2,Start!$G$24,IF(B196="","",MIN($I$5,MAX($I$4,D195 + $I$2*(Start!$E$24-C196) - IF(C196 &gt; Start!$E$24,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IF(ROW()=2,Start!$E$24,IF(B197="","",IFERROR(INDEX(tblAnalyse[Iod],_xlfn.AGGREGATE(15,6,(ROW(tblAnalyse[Datum])-ROW(INDEX(tblAnalyse[Datum],1))+1)/(tblAnalyse[Datum]&lt;&gt;""),ROW()-2)),"")))</f>
        <v/>
      </c>
      <c r="D197" s="48" t="str">
        <f>IF(ROW()=2,Start!$G$24,IF(B197="","",MIN($I$5,MAX($I$4,D196 + $I$2*(Start!$E$24-C197) - IF(C197 &gt; Start!$E$24,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IF(ROW()=2,Start!$E$24,IF(B198="","",IFERROR(INDEX(tblAnalyse[Iod],_xlfn.AGGREGATE(15,6,(ROW(tblAnalyse[Datum])-ROW(INDEX(tblAnalyse[Datum],1))+1)/(tblAnalyse[Datum]&lt;&gt;""),ROW()-2)),"")))</f>
        <v/>
      </c>
      <c r="D198" s="48" t="str">
        <f>IF(ROW()=2,Start!$G$24,IF(B198="","",MIN($I$5,MAX($I$4,D197 + $I$2*(Start!$E$24-C198) - IF(C198 &gt; Start!$E$24,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IF(ROW()=2,Start!$E$24,IF(B199="","",IFERROR(INDEX(tblAnalyse[Iod],_xlfn.AGGREGATE(15,6,(ROW(tblAnalyse[Datum])-ROW(INDEX(tblAnalyse[Datum],1))+1)/(tblAnalyse[Datum]&lt;&gt;""),ROW()-2)),"")))</f>
        <v/>
      </c>
      <c r="D199" s="48" t="str">
        <f>IF(ROW()=2,Start!$G$24,IF(B199="","",MIN($I$5,MAX($I$4,D198 + $I$2*(Start!$E$24-C199) - IF(C199 &gt; Start!$E$24,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IF(ROW()=2,Start!$E$24,IF(B200="","",IFERROR(INDEX(tblAnalyse[Iod],_xlfn.AGGREGATE(15,6,(ROW(tblAnalyse[Datum])-ROW(INDEX(tblAnalyse[Datum],1))+1)/(tblAnalyse[Datum]&lt;&gt;""),ROW()-2)),"")))</f>
        <v/>
      </c>
      <c r="D200" s="48" t="str">
        <f>IF(ROW()=2,Start!$G$24,IF(B200="","",MIN($I$5,MAX($I$4,D199 + $I$2*(Start!$E$24-C200) - IF(C200 &gt; Start!$E$24,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IF(ROW()=2,Start!$E$24,IF(B201="","",IFERROR(INDEX(tblAnalyse[Iod],_xlfn.AGGREGATE(15,6,(ROW(tblAnalyse[Datum])-ROW(INDEX(tblAnalyse[Datum],1))+1)/(tblAnalyse[Datum]&lt;&gt;""),ROW()-2)),"")))</f>
        <v/>
      </c>
      <c r="D201" s="48" t="str">
        <f>IF(ROW()=2,Start!$G$24,IF(B201="","",MIN($I$5,MAX($I$4,D200 + $I$2*(Start!$E$24-C201) - IF(C201 &gt; Start!$E$24,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mnfju3viAuWqbYEtPMuuthzZFrF+VcJS6tS0Okpx4EOFEx41oyw/FDAWup9hIFYtS+GQXPgRRMBs8ZWQz1hvcQ==" saltValue="+mjzXyIy8rvfaBQSkX3A9w==" spinCount="100000" sheet="1" objects="1" scenarios="1" selectLockedCells="1"/>
  <conditionalFormatting sqref="A2:F201">
    <cfRule type="expression" dxfId="5" priority="1">
      <formula>$B2&lt;&gt;""</formula>
    </cfRule>
    <cfRule type="expression" dxfId="4" priority="2">
      <formula>AND($B2&lt;&gt;"",ISEVEN(ROW()))</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46996-C237-476D-A5D9-E840EA29CDE2}">
  <sheetPr codeName="Tabelle12">
    <tabColor theme="5"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39" customWidth="1"/>
    <col min="3" max="3" width="11.7109375" style="39" customWidth="1"/>
    <col min="4" max="4" width="16.140625" style="39" customWidth="1"/>
    <col min="5" max="5" width="7.28515625" hidden="1" customWidth="1"/>
    <col min="6" max="6" width="8.28515625" hidden="1" customWidth="1"/>
    <col min="7" max="7" width="3.5703125" customWidth="1"/>
    <col min="8" max="8" width="23.85546875" customWidth="1"/>
    <col min="9" max="9" width="5.5703125" customWidth="1"/>
  </cols>
  <sheetData>
    <row r="1" spans="1:21" ht="30" customHeight="1" x14ac:dyDescent="0.25">
      <c r="A1" s="40" t="s">
        <v>5</v>
      </c>
      <c r="B1" s="56" t="s">
        <v>42</v>
      </c>
      <c r="C1" s="57" t="s">
        <v>66</v>
      </c>
      <c r="D1" s="57" t="s">
        <v>67</v>
      </c>
      <c r="E1" s="57" t="s">
        <v>0</v>
      </c>
      <c r="F1" s="58" t="s">
        <v>6</v>
      </c>
      <c r="G1" s="64"/>
      <c r="H1" s="64"/>
      <c r="I1" s="64"/>
      <c r="J1" s="45"/>
      <c r="K1" s="45"/>
      <c r="L1" s="45"/>
      <c r="M1" s="45"/>
      <c r="N1" s="45"/>
      <c r="O1" s="45"/>
      <c r="P1" s="45"/>
      <c r="Q1" s="45"/>
      <c r="R1" s="45"/>
      <c r="S1" s="45"/>
      <c r="T1" s="45"/>
      <c r="U1" s="45"/>
    </row>
    <row r="2" spans="1:21" ht="15" customHeight="1" x14ac:dyDescent="0.25">
      <c r="A2" s="60">
        <v>0</v>
      </c>
      <c r="B2" s="47" cm="1">
        <f t="array" ref="B2">IF(ROW()=2,Start!$G$3,IFERROR(INDEX(tblAnalyse[Datum],_xlfn.AGGREGATE(15,6,(ROW(tblAnalyse[Datum])-ROW(INDEX(tblAnalyse[Datum],1))+1)/(tblAnalyse[Datum]&lt;&gt;""),ROW()-2)),""))</f>
        <v>45994</v>
      </c>
      <c r="C2" s="48" cm="1">
        <f t="array" ref="C2">IF(ROW()=2,Start!$E$25,IF(B2="","",IFERROR(INDEX(tblAnalyse[Vanadium],_xlfn.AGGREGATE(15,6,(ROW(tblAnalyse[Datum])-ROW(INDEX(tblAnalyse[Datum],1))+1)/(tblAnalyse[Datum]&lt;&gt;""),ROW()-2)),"")))</f>
        <v>4.5</v>
      </c>
      <c r="D2" s="48">
        <f>IF(ROW()=2,Start!$G$25,IF(B2="","",MIN($I$5,MAX($I$4,D1 + $I$2*(Start!$E$25-C2) - IF(C2 &gt; Start!$E$25, $I$3*E2, 0)))))</f>
        <v>1.1199999999999999</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0.2</v>
      </c>
      <c r="J2" s="54"/>
      <c r="K2" s="54"/>
      <c r="L2" s="54"/>
      <c r="M2" s="54"/>
      <c r="N2" s="54"/>
      <c r="O2" s="54"/>
      <c r="P2" s="54"/>
      <c r="Q2" s="54"/>
      <c r="R2" s="54"/>
      <c r="S2" s="54"/>
      <c r="T2" s="54"/>
      <c r="U2" s="54"/>
    </row>
    <row r="3" spans="1:21" ht="15" customHeight="1" x14ac:dyDescent="0.25">
      <c r="A3" s="60">
        <f>IF(B3="","",COUNT($B$3:B3))</f>
        <v>1</v>
      </c>
      <c r="B3" s="47" cm="1">
        <f t="array" ref="B3">IF(ROW()=2,Start!$G$3,IFERROR(INDEX(tblAnalyse[Datum],_xlfn.AGGREGATE(15,6,(ROW(tblAnalyse[Datum])-ROW(INDEX(tblAnalyse[Datum],1))+1)/(tblAnalyse[Datum]&lt;&gt;""),ROW()-2)),""))</f>
        <v>46027</v>
      </c>
      <c r="C3" s="48" cm="1">
        <f t="array" ref="C3">IF(ROW()=2,Start!$E$25,IF(B3="","",IFERROR(INDEX(tblAnalyse[Vanadium],_xlfn.AGGREGATE(15,6,(ROW(tblAnalyse[Datum])-ROW(INDEX(tblAnalyse[Datum],1))+1)/(tblAnalyse[Datum]&lt;&gt;""),ROW()-2)),"")))</f>
        <v>4.5999999999999996</v>
      </c>
      <c r="D3" s="48">
        <f ca="1">IF(ROW()=2,Start!$G$25,IF(B3="","",MIN($I$5,MAX($I$4,D2 + $I$2*(Start!$E$25-C3) - IF(C3 &gt; Start!$E$25, $I$3*E3, 0)))))</f>
        <v>1.0848484848484847</v>
      </c>
      <c r="E3" s="49">
        <f t="shared" ref="E3:E61" ca="1" si="0">IF(ROW()=2,0,IF(B3="","",IF(ROW()=3,(C3-C2)/F3,SLOPE(OFFSET(C3,-2,0,3,1),OFFSET(F3,-2,0,3,1)))))</f>
        <v>3.0303030303030195E-3</v>
      </c>
      <c r="F3" s="49" cm="1">
        <f t="array" ref="F3">IF(ROW()=2,0,IF(B3="","",IFERROR(INDEX(tblAnalyse[Kumulative Zeit],_xlfn.AGGREGATE(15,6,(ROW(tblAnalyse[Datum])-ROW(INDEX(tblAnalyse[Datum],1))+1)/(tblAnalyse[Datum]&lt;&gt;""),ROW()-2)),"")))</f>
        <v>33</v>
      </c>
      <c r="G3" s="45"/>
      <c r="H3" s="50" t="s">
        <v>4</v>
      </c>
      <c r="I3" s="61">
        <v>5</v>
      </c>
      <c r="J3" s="54"/>
      <c r="K3" s="54"/>
      <c r="L3" s="54"/>
      <c r="M3" s="54"/>
      <c r="N3" s="54"/>
      <c r="O3" s="54"/>
      <c r="P3" s="54"/>
      <c r="Q3" s="54"/>
      <c r="R3" s="54"/>
      <c r="S3" s="54"/>
      <c r="T3" s="54"/>
      <c r="U3" s="54"/>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IF(ROW()=2,Start!$E$25,IF(B4="","",IFERROR(INDEX(tblAnalyse[Vanadium],_xlfn.AGGREGATE(15,6,(ROW(tblAnalyse[Datum])-ROW(INDEX(tblAnalyse[Datum],1))+1)/(tblAnalyse[Datum]&lt;&gt;""),ROW()-2)),"")))</f>
        <v>3.6</v>
      </c>
      <c r="D4" s="48">
        <f ca="1">IF(ROW()=2,Start!$G$25,IF(B4="","",MIN($I$5,MAX($I$4,D3 + $I$2*(Start!$E$25-C4) - IF(C4 &gt; Start!$E$25, $I$3*E4, 0)))))</f>
        <v>1.2648484848484847</v>
      </c>
      <c r="E4" s="49">
        <f t="shared" ca="1" si="0"/>
        <v>-1.3390025944076102E-2</v>
      </c>
      <c r="F4" s="49" cm="1">
        <f t="array" ref="F4">IF(ROW()=2,0,IF(B4="","",IFERROR(INDEX(tblAnalyse[Kumulative Zeit],_xlfn.AGGREGATE(15,6,(ROW(tblAnalyse[Datum])-ROW(INDEX(tblAnalyse[Datum],1))+1)/(tblAnalyse[Datum]&lt;&gt;""),ROW()-2)),"")))</f>
        <v>68</v>
      </c>
      <c r="G4" s="45"/>
      <c r="H4" s="50" t="s">
        <v>1</v>
      </c>
      <c r="I4" s="61">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IF(ROW()=2,Start!$E$25,IF(B5="","",IFERROR(INDEX(tblAnalyse[Vanadium],_xlfn.AGGREGATE(15,6,(ROW(tblAnalyse[Datum])-ROW(INDEX(tblAnalyse[Datum],1))+1)/(tblAnalyse[Datum]&lt;&gt;""),ROW()-2)),"")))</f>
        <v>1.8</v>
      </c>
      <c r="D5" s="48">
        <f ca="1">IF(ROW()=2,Start!$G$25,IF(B5="","",MIN($I$5,MAX($I$4,D4 + $I$2*(Start!$E$25-C5) - IF(C5 &gt; Start!$E$25, $I$3*E5, 0)))))</f>
        <v>1.8048484848484847</v>
      </c>
      <c r="E5" s="49">
        <f t="shared" ca="1" si="0"/>
        <v>-2.6259856016455259E-2</v>
      </c>
      <c r="F5" s="49" cm="1">
        <f t="array" ref="F5">IF(ROW()=2,0,IF(B5="","",IFERROR(INDEX(tblAnalyse[Kumulative Zeit],_xlfn.AGGREGATE(15,6,(ROW(tblAnalyse[Datum])-ROW(INDEX(tblAnalyse[Datum],1))+1)/(tblAnalyse[Datum]&lt;&gt;""),ROW()-2)),"")))</f>
        <v>139</v>
      </c>
      <c r="G5" s="45"/>
      <c r="H5" s="50" t="s">
        <v>2</v>
      </c>
      <c r="I5" s="61">
        <v>25</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IF(ROW()=2,Start!$E$25,IF(B6="","",IFERROR(INDEX(tblAnalyse[Vanadium],_xlfn.AGGREGATE(15,6,(ROW(tblAnalyse[Datum])-ROW(INDEX(tblAnalyse[Datum],1))+1)/(tblAnalyse[Datum]&lt;&gt;""),ROW()-2)),"")))</f>
        <v>2.8</v>
      </c>
      <c r="D6" s="48">
        <f ca="1">IF(ROW()=2,Start!$G$25,IF(B6="","",MIN($I$5,MAX($I$4,D5 + $I$2*(Start!$E$25-C6) - IF(C6 &gt; Start!$E$25, $I$3*E6, 0)))))</f>
        <v>2.1448484848484846</v>
      </c>
      <c r="E6" s="49">
        <f t="shared" ca="1" si="0"/>
        <v>-1.1656042669441917E-2</v>
      </c>
      <c r="F6" s="49" cm="1">
        <f t="array" ref="F6">IF(ROW()=2,0,IF(B6="","",IFERROR(INDEX(tblAnalyse[Kumulative Zeit],_xlfn.AGGREGATE(15,6,(ROW(tblAnalyse[Datum])-ROW(INDEX(tblAnalyse[Datum],1))+1)/(tblAnalyse[Datum]&lt;&gt;""),ROW()-2)),"")))</f>
        <v>166</v>
      </c>
      <c r="G6" s="45"/>
      <c r="H6" s="45"/>
      <c r="I6" s="45"/>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IF(ROW()=2,Start!$E$25,IF(B7="","",IFERROR(INDEX(tblAnalyse[Vanadium],_xlfn.AGGREGATE(15,6,(ROW(tblAnalyse[Datum])-ROW(INDEX(tblAnalyse[Datum],1))+1)/(tblAnalyse[Datum]&lt;&gt;""),ROW()-2)),"")))</f>
        <v/>
      </c>
      <c r="D7" s="48" t="str">
        <f>IF(ROW()=2,Start!$G$25,IF(B7="","",MIN($I$5,MAX($I$4,D6 + $I$2*(Start!$E$25-C7) - IF(C7 &gt; Start!$E$25,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IF(ROW()=2,Start!$E$25,IF(B8="","",IFERROR(INDEX(tblAnalyse[Vanadium],_xlfn.AGGREGATE(15,6,(ROW(tblAnalyse[Datum])-ROW(INDEX(tblAnalyse[Datum],1))+1)/(tblAnalyse[Datum]&lt;&gt;""),ROW()-2)),"")))</f>
        <v/>
      </c>
      <c r="D8" s="48" t="str">
        <f>IF(ROW()=2,Start!$G$25,IF(B8="","",MIN($I$5,MAX($I$4,D7 + $I$2*(Start!$E$25-C8) - IF(C8 &gt; Start!$E$25,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IF(ROW()=2,Start!$E$25,IF(B9="","",IFERROR(INDEX(tblAnalyse[Vanadium],_xlfn.AGGREGATE(15,6,(ROW(tblAnalyse[Datum])-ROW(INDEX(tblAnalyse[Datum],1))+1)/(tblAnalyse[Datum]&lt;&gt;""),ROW()-2)),"")))</f>
        <v/>
      </c>
      <c r="D9" s="48" t="str">
        <f>IF(ROW()=2,Start!$G$25,IF(B9="","",MIN($I$5,MAX($I$4,D8 + $I$2*(Start!$E$25-C9) - IF(C9 &gt; Start!$E$25,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IF(ROW()=2,Start!$E$25,IF(B10="","",IFERROR(INDEX(tblAnalyse[Vanadium],_xlfn.AGGREGATE(15,6,(ROW(tblAnalyse[Datum])-ROW(INDEX(tblAnalyse[Datum],1))+1)/(tblAnalyse[Datum]&lt;&gt;""),ROW()-2)),"")))</f>
        <v/>
      </c>
      <c r="D10" s="48" t="str">
        <f>IF(ROW()=2,Start!$G$25,IF(B10="","",MIN($I$5,MAX($I$4,D9 + $I$2*(Start!$E$25-C10) - IF(C10 &gt; Start!$E$25,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IF(ROW()=2,Start!$E$25,IF(B11="","",IFERROR(INDEX(tblAnalyse[Vanadium],_xlfn.AGGREGATE(15,6,(ROW(tblAnalyse[Datum])-ROW(INDEX(tblAnalyse[Datum],1))+1)/(tblAnalyse[Datum]&lt;&gt;""),ROW()-2)),"")))</f>
        <v/>
      </c>
      <c r="D11" s="48" t="str">
        <f>IF(ROW()=2,Start!$G$25,IF(B11="","",MIN($I$5,MAX($I$4,D10 + $I$2*(Start!$E$25-C11) - IF(C11 &gt; Start!$E$25,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IF(ROW()=2,Start!$E$25,IF(B12="","",IFERROR(INDEX(tblAnalyse[Vanadium],_xlfn.AGGREGATE(15,6,(ROW(tblAnalyse[Datum])-ROW(INDEX(tblAnalyse[Datum],1))+1)/(tblAnalyse[Datum]&lt;&gt;""),ROW()-2)),"")))</f>
        <v/>
      </c>
      <c r="D12" s="48" t="str">
        <f>IF(ROW()=2,Start!$G$25,IF(B12="","",MIN($I$5,MAX($I$4,D11 + $I$2*(Start!$E$25-C12) - IF(C12 &gt; Start!$E$25,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IF(ROW()=2,Start!$E$25,IF(B13="","",IFERROR(INDEX(tblAnalyse[Vanadium],_xlfn.AGGREGATE(15,6,(ROW(tblAnalyse[Datum])-ROW(INDEX(tblAnalyse[Datum],1))+1)/(tblAnalyse[Datum]&lt;&gt;""),ROW()-2)),"")))</f>
        <v/>
      </c>
      <c r="D13" s="48" t="str">
        <f>IF(ROW()=2,Start!$G$25,IF(B13="","",MIN($I$5,MAX($I$4,D12 + $I$2*(Start!$E$25-C13) - IF(C13 &gt; Start!$E$25,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IF(ROW()=2,Start!$E$25,IF(B14="","",IFERROR(INDEX(tblAnalyse[Vanadium],_xlfn.AGGREGATE(15,6,(ROW(tblAnalyse[Datum])-ROW(INDEX(tblAnalyse[Datum],1))+1)/(tblAnalyse[Datum]&lt;&gt;""),ROW()-2)),"")))</f>
        <v/>
      </c>
      <c r="D14" s="48" t="str">
        <f>IF(ROW()=2,Start!$G$25,IF(B14="","",MIN($I$5,MAX($I$4,D13 + $I$2*(Start!$E$25-C14) - IF(C14 &gt; Start!$E$25,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IF(ROW()=2,Start!$E$25,IF(B15="","",IFERROR(INDEX(tblAnalyse[Vanadium],_xlfn.AGGREGATE(15,6,(ROW(tblAnalyse[Datum])-ROW(INDEX(tblAnalyse[Datum],1))+1)/(tblAnalyse[Datum]&lt;&gt;""),ROW()-2)),"")))</f>
        <v/>
      </c>
      <c r="D15" s="48" t="str">
        <f>IF(ROW()=2,Start!$G$25,IF(B15="","",MIN($I$5,MAX($I$4,D14 + $I$2*(Start!$E$25-C15) - IF(C15 &gt; Start!$E$25,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IF(ROW()=2,Start!$E$25,IF(B16="","",IFERROR(INDEX(tblAnalyse[Vanadium],_xlfn.AGGREGATE(15,6,(ROW(tblAnalyse[Datum])-ROW(INDEX(tblAnalyse[Datum],1))+1)/(tblAnalyse[Datum]&lt;&gt;""),ROW()-2)),"")))</f>
        <v/>
      </c>
      <c r="D16" s="48" t="str">
        <f>IF(ROW()=2,Start!$G$25,IF(B16="","",MIN($I$5,MAX($I$4,D15 + $I$2*(Start!$E$25-C16) - IF(C16 &gt; Start!$E$25,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IF(ROW()=2,Start!$E$25,IF(B17="","",IFERROR(INDEX(tblAnalyse[Vanadium],_xlfn.AGGREGATE(15,6,(ROW(tblAnalyse[Datum])-ROW(INDEX(tblAnalyse[Datum],1))+1)/(tblAnalyse[Datum]&lt;&gt;""),ROW()-2)),"")))</f>
        <v/>
      </c>
      <c r="D17" s="48" t="str">
        <f>IF(ROW()=2,Start!$G$25,IF(B17="","",MIN($I$5,MAX($I$4,D16 + $I$2*(Start!$E$25-C17) - IF(C17 &gt; Start!$E$25,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IF(ROW()=2,Start!$E$25,IF(B18="","",IFERROR(INDEX(tblAnalyse[Vanadium],_xlfn.AGGREGATE(15,6,(ROW(tblAnalyse[Datum])-ROW(INDEX(tblAnalyse[Datum],1))+1)/(tblAnalyse[Datum]&lt;&gt;""),ROW()-2)),"")))</f>
        <v/>
      </c>
      <c r="D18" s="48" t="str">
        <f>IF(ROW()=2,Start!$G$25,IF(B18="","",MIN($I$5,MAX($I$4,D17 + $I$2*(Start!$E$25-C18) - IF(C18 &gt; Start!$E$25,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IF(ROW()=2,Start!$E$25,IF(B19="","",IFERROR(INDEX(tblAnalyse[Vanadium],_xlfn.AGGREGATE(15,6,(ROW(tblAnalyse[Datum])-ROW(INDEX(tblAnalyse[Datum],1))+1)/(tblAnalyse[Datum]&lt;&gt;""),ROW()-2)),"")))</f>
        <v/>
      </c>
      <c r="D19" s="48" t="str">
        <f>IF(ROW()=2,Start!$G$25,IF(B19="","",MIN($I$5,MAX($I$4,D18 + $I$2*(Start!$E$25-C19) - IF(C19 &gt; Start!$E$25,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IF(ROW()=2,Start!$E$25,IF(B20="","",IFERROR(INDEX(tblAnalyse[Vanadium],_xlfn.AGGREGATE(15,6,(ROW(tblAnalyse[Datum])-ROW(INDEX(tblAnalyse[Datum],1))+1)/(tblAnalyse[Datum]&lt;&gt;""),ROW()-2)),"")))</f>
        <v/>
      </c>
      <c r="D20" s="48" t="str">
        <f>IF(ROW()=2,Start!$G$25,IF(B20="","",MIN($I$5,MAX($I$4,D19 + $I$2*(Start!$E$25-C20) - IF(C20 &gt; Start!$E$25,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IF(ROW()=2,Start!$E$25,IF(B21="","",IFERROR(INDEX(tblAnalyse[Vanadium],_xlfn.AGGREGATE(15,6,(ROW(tblAnalyse[Datum])-ROW(INDEX(tblAnalyse[Datum],1))+1)/(tblAnalyse[Datum]&lt;&gt;""),ROW()-2)),"")))</f>
        <v/>
      </c>
      <c r="D21" s="48" t="str">
        <f>IF(ROW()=2,Start!$G$25,IF(B21="","",MIN($I$5,MAX($I$4,D20 + $I$2*(Start!$E$25-C21) - IF(C21 &gt; Start!$E$25,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IF(ROW()=2,Start!$E$25,IF(B22="","",IFERROR(INDEX(tblAnalyse[Vanadium],_xlfn.AGGREGATE(15,6,(ROW(tblAnalyse[Datum])-ROW(INDEX(tblAnalyse[Datum],1))+1)/(tblAnalyse[Datum]&lt;&gt;""),ROW()-2)),"")))</f>
        <v/>
      </c>
      <c r="D22" s="48" t="str">
        <f>IF(ROW()=2,Start!$G$25,IF(B22="","",MIN($I$5,MAX($I$4,D21 + $I$2*(Start!$E$25-C22) - IF(C22 &gt; Start!$E$25,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IF(ROW()=2,Start!$E$25,IF(B23="","",IFERROR(INDEX(tblAnalyse[Vanadium],_xlfn.AGGREGATE(15,6,(ROW(tblAnalyse[Datum])-ROW(INDEX(tblAnalyse[Datum],1))+1)/(tblAnalyse[Datum]&lt;&gt;""),ROW()-2)),"")))</f>
        <v/>
      </c>
      <c r="D23" s="48" t="str">
        <f>IF(ROW()=2,Start!$G$25,IF(B23="","",MIN($I$5,MAX($I$4,D22 + $I$2*(Start!$E$25-C23) - IF(C23 &gt; Start!$E$25,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IF(ROW()=2,Start!$E$25,IF(B24="","",IFERROR(INDEX(tblAnalyse[Vanadium],_xlfn.AGGREGATE(15,6,(ROW(tblAnalyse[Datum])-ROW(INDEX(tblAnalyse[Datum],1))+1)/(tblAnalyse[Datum]&lt;&gt;""),ROW()-2)),"")))</f>
        <v/>
      </c>
      <c r="D24" s="48" t="str">
        <f>IF(ROW()=2,Start!$G$25,IF(B24="","",MIN($I$5,MAX($I$4,D23 + $I$2*(Start!$E$25-C24) - IF(C24 &gt; Start!$E$25,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IF(ROW()=2,Start!$E$25,IF(B25="","",IFERROR(INDEX(tblAnalyse[Vanadium],_xlfn.AGGREGATE(15,6,(ROW(tblAnalyse[Datum])-ROW(INDEX(tblAnalyse[Datum],1))+1)/(tblAnalyse[Datum]&lt;&gt;""),ROW()-2)),"")))</f>
        <v/>
      </c>
      <c r="D25" s="48" t="str">
        <f>IF(ROW()=2,Start!$G$25,IF(B25="","",MIN($I$5,MAX($I$4,D24 + $I$2*(Start!$E$25-C25) - IF(C25 &gt; Start!$E$25,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IF(ROW()=2,Start!$E$25,IF(B26="","",IFERROR(INDEX(tblAnalyse[Vanadium],_xlfn.AGGREGATE(15,6,(ROW(tblAnalyse[Datum])-ROW(INDEX(tblAnalyse[Datum],1))+1)/(tblAnalyse[Datum]&lt;&gt;""),ROW()-2)),"")))</f>
        <v/>
      </c>
      <c r="D26" s="48" t="str">
        <f>IF(ROW()=2,Start!$G$25,IF(B26="","",MIN($I$5,MAX($I$4,D25 + $I$2*(Start!$E$25-C26) - IF(C26 &gt; Start!$E$25,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IF(ROW()=2,Start!$E$25,IF(B27="","",IFERROR(INDEX(tblAnalyse[Vanadium],_xlfn.AGGREGATE(15,6,(ROW(tblAnalyse[Datum])-ROW(INDEX(tblAnalyse[Datum],1))+1)/(tblAnalyse[Datum]&lt;&gt;""),ROW()-2)),"")))</f>
        <v/>
      </c>
      <c r="D27" s="48" t="str">
        <f>IF(ROW()=2,Start!$G$25,IF(B27="","",MIN($I$5,MAX($I$4,D26 + $I$2*(Start!$E$25-C27) - IF(C27 &gt; Start!$E$25,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IF(ROW()=2,Start!$E$25,IF(B28="","",IFERROR(INDEX(tblAnalyse[Vanadium],_xlfn.AGGREGATE(15,6,(ROW(tblAnalyse[Datum])-ROW(INDEX(tblAnalyse[Datum],1))+1)/(tblAnalyse[Datum]&lt;&gt;""),ROW()-2)),"")))</f>
        <v/>
      </c>
      <c r="D28" s="48" t="str">
        <f>IF(ROW()=2,Start!$G$25,IF(B28="","",MIN($I$5,MAX($I$4,D27 + $I$2*(Start!$E$25-C28) - IF(C28 &gt; Start!$E$25,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IF(ROW()=2,Start!$E$25,IF(B29="","",IFERROR(INDEX(tblAnalyse[Vanadium],_xlfn.AGGREGATE(15,6,(ROW(tblAnalyse[Datum])-ROW(INDEX(tblAnalyse[Datum],1))+1)/(tblAnalyse[Datum]&lt;&gt;""),ROW()-2)),"")))</f>
        <v/>
      </c>
      <c r="D29" s="48" t="str">
        <f>IF(ROW()=2,Start!$G$25,IF(B29="","",MIN($I$5,MAX($I$4,D28 + $I$2*(Start!$E$25-C29) - IF(C29 &gt; Start!$E$25,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IF(ROW()=2,Start!$E$25,IF(B30="","",IFERROR(INDEX(tblAnalyse[Vanadium],_xlfn.AGGREGATE(15,6,(ROW(tblAnalyse[Datum])-ROW(INDEX(tblAnalyse[Datum],1))+1)/(tblAnalyse[Datum]&lt;&gt;""),ROW()-2)),"")))</f>
        <v/>
      </c>
      <c r="D30" s="48" t="str">
        <f>IF(ROW()=2,Start!$G$25,IF(B30="","",MIN($I$5,MAX($I$4,D29 + $I$2*(Start!$E$25-C30) - IF(C30 &gt; Start!$E$25,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IF(ROW()=2,Start!$E$25,IF(B31="","",IFERROR(INDEX(tblAnalyse[Vanadium],_xlfn.AGGREGATE(15,6,(ROW(tblAnalyse[Datum])-ROW(INDEX(tblAnalyse[Datum],1))+1)/(tblAnalyse[Datum]&lt;&gt;""),ROW()-2)),"")))</f>
        <v/>
      </c>
      <c r="D31" s="48" t="str">
        <f>IF(ROW()=2,Start!$G$25,IF(B31="","",MIN($I$5,MAX($I$4,D30 + $I$2*(Start!$E$25-C31) - IF(C31 &gt; Start!$E$25,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IF(ROW()=2,Start!$E$25,IF(B32="","",IFERROR(INDEX(tblAnalyse[Vanadium],_xlfn.AGGREGATE(15,6,(ROW(tblAnalyse[Datum])-ROW(INDEX(tblAnalyse[Datum],1))+1)/(tblAnalyse[Datum]&lt;&gt;""),ROW()-2)),"")))</f>
        <v/>
      </c>
      <c r="D32" s="48" t="str">
        <f>IF(ROW()=2,Start!$G$25,IF(B32="","",MIN($I$5,MAX($I$4,D31 + $I$2*(Start!$E$25-C32) - IF(C32 &gt; Start!$E$25,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IF(ROW()=2,Start!$E$25,IF(B33="","",IFERROR(INDEX(tblAnalyse[Vanadium],_xlfn.AGGREGATE(15,6,(ROW(tblAnalyse[Datum])-ROW(INDEX(tblAnalyse[Datum],1))+1)/(tblAnalyse[Datum]&lt;&gt;""),ROW()-2)),"")))</f>
        <v/>
      </c>
      <c r="D33" s="48" t="str">
        <f>IF(ROW()=2,Start!$G$25,IF(B33="","",MIN($I$5,MAX($I$4,D32 + $I$2*(Start!$E$25-C33) - IF(C33 &gt; Start!$E$25,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IF(ROW()=2,Start!$E$25,IF(B34="","",IFERROR(INDEX(tblAnalyse[Vanadium],_xlfn.AGGREGATE(15,6,(ROW(tblAnalyse[Datum])-ROW(INDEX(tblAnalyse[Datum],1))+1)/(tblAnalyse[Datum]&lt;&gt;""),ROW()-2)),"")))</f>
        <v/>
      </c>
      <c r="D34" s="48" t="str">
        <f>IF(ROW()=2,Start!$G$25,IF(B34="","",MIN($I$5,MAX($I$4,D33 + $I$2*(Start!$E$25-C34) - IF(C34 &gt; Start!$E$25,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IF(ROW()=2,Start!$E$25,IF(B35="","",IFERROR(INDEX(tblAnalyse[Vanadium],_xlfn.AGGREGATE(15,6,(ROW(tblAnalyse[Datum])-ROW(INDEX(tblAnalyse[Datum],1))+1)/(tblAnalyse[Datum]&lt;&gt;""),ROW()-2)),"")))</f>
        <v/>
      </c>
      <c r="D35" s="48" t="str">
        <f>IF(ROW()=2,Start!$G$25,IF(B35="","",MIN($I$5,MAX($I$4,D34 + $I$2*(Start!$E$25-C35) - IF(C35 &gt; Start!$E$25,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IF(ROW()=2,Start!$E$25,IF(B36="","",IFERROR(INDEX(tblAnalyse[Vanadium],_xlfn.AGGREGATE(15,6,(ROW(tblAnalyse[Datum])-ROW(INDEX(tblAnalyse[Datum],1))+1)/(tblAnalyse[Datum]&lt;&gt;""),ROW()-2)),"")))</f>
        <v/>
      </c>
      <c r="D36" s="48" t="str">
        <f>IF(ROW()=2,Start!$G$25,IF(B36="","",MIN($I$5,MAX($I$4,D35 + $I$2*(Start!$E$25-C36) - IF(C36 &gt; Start!$E$25,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IF(ROW()=2,Start!$E$25,IF(B37="","",IFERROR(INDEX(tblAnalyse[Vanadium],_xlfn.AGGREGATE(15,6,(ROW(tblAnalyse[Datum])-ROW(INDEX(tblAnalyse[Datum],1))+1)/(tblAnalyse[Datum]&lt;&gt;""),ROW()-2)),"")))</f>
        <v/>
      </c>
      <c r="D37" s="48" t="str">
        <f>IF(ROW()=2,Start!$G$25,IF(B37="","",MIN($I$5,MAX($I$4,D36 + $I$2*(Start!$E$25-C37) - IF(C37 &gt; Start!$E$25,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IF(ROW()=2,Start!$E$25,IF(B38="","",IFERROR(INDEX(tblAnalyse[Vanadium],_xlfn.AGGREGATE(15,6,(ROW(tblAnalyse[Datum])-ROW(INDEX(tblAnalyse[Datum],1))+1)/(tblAnalyse[Datum]&lt;&gt;""),ROW()-2)),"")))</f>
        <v/>
      </c>
      <c r="D38" s="48" t="str">
        <f>IF(ROW()=2,Start!$G$25,IF(B38="","",MIN($I$5,MAX($I$4,D37 + $I$2*(Start!$E$25-C38) - IF(C38 &gt; Start!$E$25,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IF(ROW()=2,Start!$E$25,IF(B39="","",IFERROR(INDEX(tblAnalyse[Vanadium],_xlfn.AGGREGATE(15,6,(ROW(tblAnalyse[Datum])-ROW(INDEX(tblAnalyse[Datum],1))+1)/(tblAnalyse[Datum]&lt;&gt;""),ROW()-2)),"")))</f>
        <v/>
      </c>
      <c r="D39" s="48" t="str">
        <f>IF(ROW()=2,Start!$G$25,IF(B39="","",MIN($I$5,MAX($I$4,D38 + $I$2*(Start!$E$25-C39) - IF(C39 &gt; Start!$E$25,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IF(ROW()=2,Start!$E$25,IF(B40="","",IFERROR(INDEX(tblAnalyse[Vanadium],_xlfn.AGGREGATE(15,6,(ROW(tblAnalyse[Datum])-ROW(INDEX(tblAnalyse[Datum],1))+1)/(tblAnalyse[Datum]&lt;&gt;""),ROW()-2)),"")))</f>
        <v/>
      </c>
      <c r="D40" s="48" t="str">
        <f>IF(ROW()=2,Start!$G$25,IF(B40="","",MIN($I$5,MAX($I$4,D39 + $I$2*(Start!$E$25-C40) - IF(C40 &gt; Start!$E$25,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IF(ROW()=2,Start!$E$25,IF(B41="","",IFERROR(INDEX(tblAnalyse[Vanadium],_xlfn.AGGREGATE(15,6,(ROW(tblAnalyse[Datum])-ROW(INDEX(tblAnalyse[Datum],1))+1)/(tblAnalyse[Datum]&lt;&gt;""),ROW()-2)),"")))</f>
        <v/>
      </c>
      <c r="D41" s="48" t="str">
        <f>IF(ROW()=2,Start!$G$25,IF(B41="","",MIN($I$5,MAX($I$4,D40 + $I$2*(Start!$E$25-C41) - IF(C41 &gt; Start!$E$25,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IF(ROW()=2,Start!$E$25,IF(B42="","",IFERROR(INDEX(tblAnalyse[Vanadium],_xlfn.AGGREGATE(15,6,(ROW(tblAnalyse[Datum])-ROW(INDEX(tblAnalyse[Datum],1))+1)/(tblAnalyse[Datum]&lt;&gt;""),ROW()-2)),"")))</f>
        <v/>
      </c>
      <c r="D42" s="48" t="str">
        <f>IF(ROW()=2,Start!$G$25,IF(B42="","",MIN($I$5,MAX($I$4,D41 + $I$2*(Start!$E$25-C42) - IF(C42 &gt; Start!$E$25,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IF(ROW()=2,Start!$E$25,IF(B43="","",IFERROR(INDEX(tblAnalyse[Vanadium],_xlfn.AGGREGATE(15,6,(ROW(tblAnalyse[Datum])-ROW(INDEX(tblAnalyse[Datum],1))+1)/(tblAnalyse[Datum]&lt;&gt;""),ROW()-2)),"")))</f>
        <v/>
      </c>
      <c r="D43" s="48" t="str">
        <f>IF(ROW()=2,Start!$G$25,IF(B43="","",MIN($I$5,MAX($I$4,D42 + $I$2*(Start!$E$25-C43) - IF(C43 &gt; Start!$E$25,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IF(ROW()=2,Start!$E$25,IF(B44="","",IFERROR(INDEX(tblAnalyse[Vanadium],_xlfn.AGGREGATE(15,6,(ROW(tblAnalyse[Datum])-ROW(INDEX(tblAnalyse[Datum],1))+1)/(tblAnalyse[Datum]&lt;&gt;""),ROW()-2)),"")))</f>
        <v/>
      </c>
      <c r="D44" s="48" t="str">
        <f>IF(ROW()=2,Start!$G$25,IF(B44="","",MIN($I$5,MAX($I$4,D43 + $I$2*(Start!$E$25-C44) - IF(C44 &gt; Start!$E$25,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IF(ROW()=2,Start!$E$25,IF(B45="","",IFERROR(INDEX(tblAnalyse[Vanadium],_xlfn.AGGREGATE(15,6,(ROW(tblAnalyse[Datum])-ROW(INDEX(tblAnalyse[Datum],1))+1)/(tblAnalyse[Datum]&lt;&gt;""),ROW()-2)),"")))</f>
        <v/>
      </c>
      <c r="D45" s="48" t="str">
        <f>IF(ROW()=2,Start!$G$25,IF(B45="","",MIN($I$5,MAX($I$4,D44 + $I$2*(Start!$E$25-C45) - IF(C45 &gt; Start!$E$25,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IF(ROW()=2,Start!$E$25,IF(B46="","",IFERROR(INDEX(tblAnalyse[Vanadium],_xlfn.AGGREGATE(15,6,(ROW(tblAnalyse[Datum])-ROW(INDEX(tblAnalyse[Datum],1))+1)/(tblAnalyse[Datum]&lt;&gt;""),ROW()-2)),"")))</f>
        <v/>
      </c>
      <c r="D46" s="48" t="str">
        <f>IF(ROW()=2,Start!$G$25,IF(B46="","",MIN($I$5,MAX($I$4,D45 + $I$2*(Start!$E$25-C46) - IF(C46 &gt; Start!$E$25,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IF(ROW()=2,Start!$E$25,IF(B47="","",IFERROR(INDEX(tblAnalyse[Vanadium],_xlfn.AGGREGATE(15,6,(ROW(tblAnalyse[Datum])-ROW(INDEX(tblAnalyse[Datum],1))+1)/(tblAnalyse[Datum]&lt;&gt;""),ROW()-2)),"")))</f>
        <v/>
      </c>
      <c r="D47" s="48" t="str">
        <f>IF(ROW()=2,Start!$G$25,IF(B47="","",MIN($I$5,MAX($I$4,D46 + $I$2*(Start!$E$25-C47) - IF(C47 &gt; Start!$E$25,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IF(ROW()=2,Start!$E$25,IF(B48="","",IFERROR(INDEX(tblAnalyse[Vanadium],_xlfn.AGGREGATE(15,6,(ROW(tblAnalyse[Datum])-ROW(INDEX(tblAnalyse[Datum],1))+1)/(tblAnalyse[Datum]&lt;&gt;""),ROW()-2)),"")))</f>
        <v/>
      </c>
      <c r="D48" s="48" t="str">
        <f>IF(ROW()=2,Start!$G$25,IF(B48="","",MIN($I$5,MAX($I$4,D47 + $I$2*(Start!$E$25-C48) - IF(C48 &gt; Start!$E$25,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IF(ROW()=2,Start!$E$25,IF(B49="","",IFERROR(INDEX(tblAnalyse[Vanadium],_xlfn.AGGREGATE(15,6,(ROW(tblAnalyse[Datum])-ROW(INDEX(tblAnalyse[Datum],1))+1)/(tblAnalyse[Datum]&lt;&gt;""),ROW()-2)),"")))</f>
        <v/>
      </c>
      <c r="D49" s="48" t="str">
        <f>IF(ROW()=2,Start!$G$25,IF(B49="","",MIN($I$5,MAX($I$4,D48 + $I$2*(Start!$E$25-C49) - IF(C49 &gt; Start!$E$25,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IF(ROW()=2,Start!$E$25,IF(B50="","",IFERROR(INDEX(tblAnalyse[Vanadium],_xlfn.AGGREGATE(15,6,(ROW(tblAnalyse[Datum])-ROW(INDEX(tblAnalyse[Datum],1))+1)/(tblAnalyse[Datum]&lt;&gt;""),ROW()-2)),"")))</f>
        <v/>
      </c>
      <c r="D50" s="48" t="str">
        <f>IF(ROW()=2,Start!$G$25,IF(B50="","",MIN($I$5,MAX($I$4,D49 + $I$2*(Start!$E$25-C50) - IF(C50 &gt; Start!$E$25,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IF(ROW()=2,Start!$E$25,IF(B51="","",IFERROR(INDEX(tblAnalyse[Vanadium],_xlfn.AGGREGATE(15,6,(ROW(tblAnalyse[Datum])-ROW(INDEX(tblAnalyse[Datum],1))+1)/(tblAnalyse[Datum]&lt;&gt;""),ROW()-2)),"")))</f>
        <v/>
      </c>
      <c r="D51" s="48" t="str">
        <f>IF(ROW()=2,Start!$G$25,IF(B51="","",MIN($I$5,MAX($I$4,D50 + $I$2*(Start!$E$25-C51) - IF(C51 &gt; Start!$E$25,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IF(ROW()=2,Start!$E$25,IF(B52="","",IFERROR(INDEX(tblAnalyse[Vanadium],_xlfn.AGGREGATE(15,6,(ROW(tblAnalyse[Datum])-ROW(INDEX(tblAnalyse[Datum],1))+1)/(tblAnalyse[Datum]&lt;&gt;""),ROW()-2)),"")))</f>
        <v/>
      </c>
      <c r="D52" s="48" t="str">
        <f>IF(ROW()=2,Start!$G$25,IF(B52="","",MIN($I$5,MAX($I$4,D51 + $I$2*(Start!$E$25-C52) - IF(C52 &gt; Start!$E$25,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IF(ROW()=2,Start!$E$25,IF(B53="","",IFERROR(INDEX(tblAnalyse[Vanadium],_xlfn.AGGREGATE(15,6,(ROW(tblAnalyse[Datum])-ROW(INDEX(tblAnalyse[Datum],1))+1)/(tblAnalyse[Datum]&lt;&gt;""),ROW()-2)),"")))</f>
        <v/>
      </c>
      <c r="D53" s="48" t="str">
        <f>IF(ROW()=2,Start!$G$25,IF(B53="","",MIN($I$5,MAX($I$4,D52 + $I$2*(Start!$E$25-C53) - IF(C53 &gt; Start!$E$25,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IF(ROW()=2,Start!$E$25,IF(B54="","",IFERROR(INDEX(tblAnalyse[Vanadium],_xlfn.AGGREGATE(15,6,(ROW(tblAnalyse[Datum])-ROW(INDEX(tblAnalyse[Datum],1))+1)/(tblAnalyse[Datum]&lt;&gt;""),ROW()-2)),"")))</f>
        <v/>
      </c>
      <c r="D54" s="48" t="str">
        <f>IF(ROW()=2,Start!$G$25,IF(B54="","",MIN($I$5,MAX($I$4,D53 + $I$2*(Start!$E$25-C54) - IF(C54 &gt; Start!$E$25,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IF(ROW()=2,Start!$E$25,IF(B55="","",IFERROR(INDEX(tblAnalyse[Vanadium],_xlfn.AGGREGATE(15,6,(ROW(tblAnalyse[Datum])-ROW(INDEX(tblAnalyse[Datum],1))+1)/(tblAnalyse[Datum]&lt;&gt;""),ROW()-2)),"")))</f>
        <v/>
      </c>
      <c r="D55" s="48" t="str">
        <f>IF(ROW()=2,Start!$G$25,IF(B55="","",MIN($I$5,MAX($I$4,D54 + $I$2*(Start!$E$25-C55) - IF(C55 &gt; Start!$E$25,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IF(ROW()=2,Start!$E$25,IF(B56="","",IFERROR(INDEX(tblAnalyse[Vanadium],_xlfn.AGGREGATE(15,6,(ROW(tblAnalyse[Datum])-ROW(INDEX(tblAnalyse[Datum],1))+1)/(tblAnalyse[Datum]&lt;&gt;""),ROW()-2)),"")))</f>
        <v/>
      </c>
      <c r="D56" s="48" t="str">
        <f>IF(ROW()=2,Start!$G$25,IF(B56="","",MIN($I$5,MAX($I$4,D55 + $I$2*(Start!$E$25-C56) - IF(C56 &gt; Start!$E$25,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IF(ROW()=2,Start!$E$25,IF(B57="","",IFERROR(INDEX(tblAnalyse[Vanadium],_xlfn.AGGREGATE(15,6,(ROW(tblAnalyse[Datum])-ROW(INDEX(tblAnalyse[Datum],1))+1)/(tblAnalyse[Datum]&lt;&gt;""),ROW()-2)),"")))</f>
        <v/>
      </c>
      <c r="D57" s="48" t="str">
        <f>IF(ROW()=2,Start!$G$25,IF(B57="","",MIN($I$5,MAX($I$4,D56 + $I$2*(Start!$E$25-C57) - IF(C57 &gt; Start!$E$25,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IF(ROW()=2,Start!$E$25,IF(B58="","",IFERROR(INDEX(tblAnalyse[Vanadium],_xlfn.AGGREGATE(15,6,(ROW(tblAnalyse[Datum])-ROW(INDEX(tblAnalyse[Datum],1))+1)/(tblAnalyse[Datum]&lt;&gt;""),ROW()-2)),"")))</f>
        <v/>
      </c>
      <c r="D58" s="48" t="str">
        <f>IF(ROW()=2,Start!$G$25,IF(B58="","",MIN($I$5,MAX($I$4,D57 + $I$2*(Start!$E$25-C58) - IF(C58 &gt; Start!$E$25,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IF(ROW()=2,Start!$E$25,IF(B59="","",IFERROR(INDEX(tblAnalyse[Vanadium],_xlfn.AGGREGATE(15,6,(ROW(tblAnalyse[Datum])-ROW(INDEX(tblAnalyse[Datum],1))+1)/(tblAnalyse[Datum]&lt;&gt;""),ROW()-2)),"")))</f>
        <v/>
      </c>
      <c r="D59" s="48" t="str">
        <f>IF(ROW()=2,Start!$G$25,IF(B59="","",MIN($I$5,MAX($I$4,D58 + $I$2*(Start!$E$25-C59) - IF(C59 &gt; Start!$E$25,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IF(ROW()=2,Start!$E$25,IF(B60="","",IFERROR(INDEX(tblAnalyse[Vanadium],_xlfn.AGGREGATE(15,6,(ROW(tblAnalyse[Datum])-ROW(INDEX(tblAnalyse[Datum],1))+1)/(tblAnalyse[Datum]&lt;&gt;""),ROW()-2)),"")))</f>
        <v/>
      </c>
      <c r="D60" s="48" t="str">
        <f>IF(ROW()=2,Start!$G$25,IF(B60="","",MIN($I$5,MAX($I$4,D59 + $I$2*(Start!$E$25-C60) - IF(C60 &gt; Start!$E$25,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IF(ROW()=2,Start!$E$25,IF(B61="","",IFERROR(INDEX(tblAnalyse[Vanadium],_xlfn.AGGREGATE(15,6,(ROW(tblAnalyse[Datum])-ROW(INDEX(tblAnalyse[Datum],1))+1)/(tblAnalyse[Datum]&lt;&gt;""),ROW()-2)),"")))</f>
        <v/>
      </c>
      <c r="D61" s="48" t="str">
        <f>IF(ROW()=2,Start!$G$25,IF(B61="","",MIN($I$5,MAX($I$4,D60 + $I$2*(Start!$E$25-C61) - IF(C61 &gt; Start!$E$25,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IF(ROW()=2,Start!$E$25,IF(B62="","",IFERROR(INDEX(tblAnalyse[Vanadium],_xlfn.AGGREGATE(15,6,(ROW(tblAnalyse[Datum])-ROW(INDEX(tblAnalyse[Datum],1))+1)/(tblAnalyse[Datum]&lt;&gt;""),ROW()-2)),"")))</f>
        <v/>
      </c>
      <c r="D62" s="48" t="str">
        <f>IF(ROW()=2,Start!$G$25,IF(B62="","",MIN($I$5,MAX($I$4,D61 + $I$2*(Start!$E$25-C62) - IF(C62 &gt; Start!$E$25,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IF(ROW()=2,Start!$E$25,IF(B63="","",IFERROR(INDEX(tblAnalyse[Vanadium],_xlfn.AGGREGATE(15,6,(ROW(tblAnalyse[Datum])-ROW(INDEX(tblAnalyse[Datum],1))+1)/(tblAnalyse[Datum]&lt;&gt;""),ROW()-2)),"")))</f>
        <v/>
      </c>
      <c r="D63" s="48" t="str">
        <f>IF(ROW()=2,Start!$G$25,IF(B63="","",MIN($I$5,MAX($I$4,D62 + $I$2*(Start!$E$25-C63) - IF(C63 &gt; Start!$E$25,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IF(ROW()=2,Start!$E$25,IF(B64="","",IFERROR(INDEX(tblAnalyse[Vanadium],_xlfn.AGGREGATE(15,6,(ROW(tblAnalyse[Datum])-ROW(INDEX(tblAnalyse[Datum],1))+1)/(tblAnalyse[Datum]&lt;&gt;""),ROW()-2)),"")))</f>
        <v/>
      </c>
      <c r="D64" s="48" t="str">
        <f>IF(ROW()=2,Start!$G$25,IF(B64="","",MIN($I$5,MAX($I$4,D63 + $I$2*(Start!$E$25-C64) - IF(C64 &gt; Start!$E$25,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IF(ROW()=2,Start!$E$25,IF(B65="","",IFERROR(INDEX(tblAnalyse[Vanadium],_xlfn.AGGREGATE(15,6,(ROW(tblAnalyse[Datum])-ROW(INDEX(tblAnalyse[Datum],1))+1)/(tblAnalyse[Datum]&lt;&gt;""),ROW()-2)),"")))</f>
        <v/>
      </c>
      <c r="D65" s="48" t="str">
        <f>IF(ROW()=2,Start!$G$25,IF(B65="","",MIN($I$5,MAX($I$4,D64 + $I$2*(Start!$E$25-C65) - IF(C65 &gt; Start!$E$25,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IF(ROW()=2,Start!$E$25,IF(B66="","",IFERROR(INDEX(tblAnalyse[Vanadium],_xlfn.AGGREGATE(15,6,(ROW(tblAnalyse[Datum])-ROW(INDEX(tblAnalyse[Datum],1))+1)/(tblAnalyse[Datum]&lt;&gt;""),ROW()-2)),"")))</f>
        <v/>
      </c>
      <c r="D66" s="48" t="str">
        <f>IF(ROW()=2,Start!$G$25,IF(B66="","",MIN($I$5,MAX($I$4,D65 + $I$2*(Start!$E$25-C66) - IF(C66 &gt; Start!$E$25,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IF(ROW()=2,Start!$E$25,IF(B67="","",IFERROR(INDEX(tblAnalyse[Vanadium],_xlfn.AGGREGATE(15,6,(ROW(tblAnalyse[Datum])-ROW(INDEX(tblAnalyse[Datum],1))+1)/(tblAnalyse[Datum]&lt;&gt;""),ROW()-2)),"")))</f>
        <v/>
      </c>
      <c r="D67" s="48" t="str">
        <f>IF(ROW()=2,Start!$G$25,IF(B67="","",MIN($I$5,MAX($I$4,D66 + $I$2*(Start!$E$25-C67) - IF(C67 &gt; Start!$E$25,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IF(ROW()=2,Start!$E$25,IF(B68="","",IFERROR(INDEX(tblAnalyse[Vanadium],_xlfn.AGGREGATE(15,6,(ROW(tblAnalyse[Datum])-ROW(INDEX(tblAnalyse[Datum],1))+1)/(tblAnalyse[Datum]&lt;&gt;""),ROW()-2)),"")))</f>
        <v/>
      </c>
      <c r="D68" s="48" t="str">
        <f>IF(ROW()=2,Start!$G$25,IF(B68="","",MIN($I$5,MAX($I$4,D67 + $I$2*(Start!$E$25-C68) - IF(C68 &gt; Start!$E$25,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IF(ROW()=2,Start!$E$25,IF(B69="","",IFERROR(INDEX(tblAnalyse[Vanadium],_xlfn.AGGREGATE(15,6,(ROW(tblAnalyse[Datum])-ROW(INDEX(tblAnalyse[Datum],1))+1)/(tblAnalyse[Datum]&lt;&gt;""),ROW()-2)),"")))</f>
        <v/>
      </c>
      <c r="D69" s="48" t="str">
        <f>IF(ROW()=2,Start!$G$25,IF(B69="","",MIN($I$5,MAX($I$4,D68 + $I$2*(Start!$E$25-C69) - IF(C69 &gt; Start!$E$25,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IF(ROW()=2,Start!$E$25,IF(B70="","",IFERROR(INDEX(tblAnalyse[Vanadium],_xlfn.AGGREGATE(15,6,(ROW(tblAnalyse[Datum])-ROW(INDEX(tblAnalyse[Datum],1))+1)/(tblAnalyse[Datum]&lt;&gt;""),ROW()-2)),"")))</f>
        <v/>
      </c>
      <c r="D70" s="48" t="str">
        <f>IF(ROW()=2,Start!$G$25,IF(B70="","",MIN($I$5,MAX($I$4,D69 + $I$2*(Start!$E$25-C70) - IF(C70 &gt; Start!$E$25,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IF(ROW()=2,Start!$E$25,IF(B71="","",IFERROR(INDEX(tblAnalyse[Vanadium],_xlfn.AGGREGATE(15,6,(ROW(tblAnalyse[Datum])-ROW(INDEX(tblAnalyse[Datum],1))+1)/(tblAnalyse[Datum]&lt;&gt;""),ROW()-2)),"")))</f>
        <v/>
      </c>
      <c r="D71" s="48" t="str">
        <f>IF(ROW()=2,Start!$G$25,IF(B71="","",MIN($I$5,MAX($I$4,D70 + $I$2*(Start!$E$25-C71) - IF(C71 &gt; Start!$E$25,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IF(ROW()=2,Start!$E$25,IF(B72="","",IFERROR(INDEX(tblAnalyse[Vanadium],_xlfn.AGGREGATE(15,6,(ROW(tblAnalyse[Datum])-ROW(INDEX(tblAnalyse[Datum],1))+1)/(tblAnalyse[Datum]&lt;&gt;""),ROW()-2)),"")))</f>
        <v/>
      </c>
      <c r="D72" s="48" t="str">
        <f>IF(ROW()=2,Start!$G$25,IF(B72="","",MIN($I$5,MAX($I$4,D71 + $I$2*(Start!$E$25-C72) - IF(C72 &gt; Start!$E$25,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IF(ROW()=2,Start!$E$25,IF(B73="","",IFERROR(INDEX(tblAnalyse[Vanadium],_xlfn.AGGREGATE(15,6,(ROW(tblAnalyse[Datum])-ROW(INDEX(tblAnalyse[Datum],1))+1)/(tblAnalyse[Datum]&lt;&gt;""),ROW()-2)),"")))</f>
        <v/>
      </c>
      <c r="D73" s="48" t="str">
        <f>IF(ROW()=2,Start!$G$25,IF(B73="","",MIN($I$5,MAX($I$4,D72 + $I$2*(Start!$E$25-C73) - IF(C73 &gt; Start!$E$25,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IF(ROW()=2,Start!$E$25,IF(B74="","",IFERROR(INDEX(tblAnalyse[Vanadium],_xlfn.AGGREGATE(15,6,(ROW(tblAnalyse[Datum])-ROW(INDEX(tblAnalyse[Datum],1))+1)/(tblAnalyse[Datum]&lt;&gt;""),ROW()-2)),"")))</f>
        <v/>
      </c>
      <c r="D74" s="48" t="str">
        <f>IF(ROW()=2,Start!$G$25,IF(B74="","",MIN($I$5,MAX($I$4,D73 + $I$2*(Start!$E$25-C74) - IF(C74 &gt; Start!$E$25,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IF(ROW()=2,Start!$E$25,IF(B75="","",IFERROR(INDEX(tblAnalyse[Vanadium],_xlfn.AGGREGATE(15,6,(ROW(tblAnalyse[Datum])-ROW(INDEX(tblAnalyse[Datum],1))+1)/(tblAnalyse[Datum]&lt;&gt;""),ROW()-2)),"")))</f>
        <v/>
      </c>
      <c r="D75" s="48" t="str">
        <f>IF(ROW()=2,Start!$G$25,IF(B75="","",MIN($I$5,MAX($I$4,D74 + $I$2*(Start!$E$25-C75) - IF(C75 &gt; Start!$E$25,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IF(ROW()=2,Start!$E$25,IF(B76="","",IFERROR(INDEX(tblAnalyse[Vanadium],_xlfn.AGGREGATE(15,6,(ROW(tblAnalyse[Datum])-ROW(INDEX(tblAnalyse[Datum],1))+1)/(tblAnalyse[Datum]&lt;&gt;""),ROW()-2)),"")))</f>
        <v/>
      </c>
      <c r="D76" s="48" t="str">
        <f>IF(ROW()=2,Start!$G$25,IF(B76="","",MIN($I$5,MAX($I$4,D75 + $I$2*(Start!$E$25-C76) - IF(C76 &gt; Start!$E$25,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IF(ROW()=2,Start!$E$25,IF(B77="","",IFERROR(INDEX(tblAnalyse[Vanadium],_xlfn.AGGREGATE(15,6,(ROW(tblAnalyse[Datum])-ROW(INDEX(tblAnalyse[Datum],1))+1)/(tblAnalyse[Datum]&lt;&gt;""),ROW()-2)),"")))</f>
        <v/>
      </c>
      <c r="D77" s="48" t="str">
        <f>IF(ROW()=2,Start!$G$25,IF(B77="","",MIN($I$5,MAX($I$4,D76 + $I$2*(Start!$E$25-C77) - IF(C77 &gt; Start!$E$25,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IF(ROW()=2,Start!$E$25,IF(B78="","",IFERROR(INDEX(tblAnalyse[Vanadium],_xlfn.AGGREGATE(15,6,(ROW(tblAnalyse[Datum])-ROW(INDEX(tblAnalyse[Datum],1))+1)/(tblAnalyse[Datum]&lt;&gt;""),ROW()-2)),"")))</f>
        <v/>
      </c>
      <c r="D78" s="48" t="str">
        <f>IF(ROW()=2,Start!$G$25,IF(B78="","",MIN($I$5,MAX($I$4,D77 + $I$2*(Start!$E$25-C78) - IF(C78 &gt; Start!$E$25,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IF(ROW()=2,Start!$E$25,IF(B79="","",IFERROR(INDEX(tblAnalyse[Vanadium],_xlfn.AGGREGATE(15,6,(ROW(tblAnalyse[Datum])-ROW(INDEX(tblAnalyse[Datum],1))+1)/(tblAnalyse[Datum]&lt;&gt;""),ROW()-2)),"")))</f>
        <v/>
      </c>
      <c r="D79" s="48" t="str">
        <f>IF(ROW()=2,Start!$G$25,IF(B79="","",MIN($I$5,MAX($I$4,D78 + $I$2*(Start!$E$25-C79) - IF(C79 &gt; Start!$E$25,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IF(ROW()=2,Start!$E$25,IF(B80="","",IFERROR(INDEX(tblAnalyse[Vanadium],_xlfn.AGGREGATE(15,6,(ROW(tblAnalyse[Datum])-ROW(INDEX(tblAnalyse[Datum],1))+1)/(tblAnalyse[Datum]&lt;&gt;""),ROW()-2)),"")))</f>
        <v/>
      </c>
      <c r="D80" s="48" t="str">
        <f>IF(ROW()=2,Start!$G$25,IF(B80="","",MIN($I$5,MAX($I$4,D79 + $I$2*(Start!$E$25-C80) - IF(C80 &gt; Start!$E$25,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IF(ROW()=2,Start!$E$25,IF(B81="","",IFERROR(INDEX(tblAnalyse[Vanadium],_xlfn.AGGREGATE(15,6,(ROW(tblAnalyse[Datum])-ROW(INDEX(tblAnalyse[Datum],1))+1)/(tblAnalyse[Datum]&lt;&gt;""),ROW()-2)),"")))</f>
        <v/>
      </c>
      <c r="D81" s="48" t="str">
        <f>IF(ROW()=2,Start!$G$25,IF(B81="","",MIN($I$5,MAX($I$4,D80 + $I$2*(Start!$E$25-C81) - IF(C81 &gt; Start!$E$25,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IF(ROW()=2,Start!$E$25,IF(B82="","",IFERROR(INDEX(tblAnalyse[Vanadium],_xlfn.AGGREGATE(15,6,(ROW(tblAnalyse[Datum])-ROW(INDEX(tblAnalyse[Datum],1))+1)/(tblAnalyse[Datum]&lt;&gt;""),ROW()-2)),"")))</f>
        <v/>
      </c>
      <c r="D82" s="48" t="str">
        <f>IF(ROW()=2,Start!$G$25,IF(B82="","",MIN($I$5,MAX($I$4,D81 + $I$2*(Start!$E$25-C82) - IF(C82 &gt; Start!$E$25,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IF(ROW()=2,Start!$E$25,IF(B83="","",IFERROR(INDEX(tblAnalyse[Vanadium],_xlfn.AGGREGATE(15,6,(ROW(tblAnalyse[Datum])-ROW(INDEX(tblAnalyse[Datum],1))+1)/(tblAnalyse[Datum]&lt;&gt;""),ROW()-2)),"")))</f>
        <v/>
      </c>
      <c r="D83" s="48" t="str">
        <f>IF(ROW()=2,Start!$G$25,IF(B83="","",MIN($I$5,MAX($I$4,D82 + $I$2*(Start!$E$25-C83) - IF(C83 &gt; Start!$E$25,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IF(ROW()=2,Start!$E$25,IF(B84="","",IFERROR(INDEX(tblAnalyse[Vanadium],_xlfn.AGGREGATE(15,6,(ROW(tblAnalyse[Datum])-ROW(INDEX(tblAnalyse[Datum],1))+1)/(tblAnalyse[Datum]&lt;&gt;""),ROW()-2)),"")))</f>
        <v/>
      </c>
      <c r="D84" s="48" t="str">
        <f>IF(ROW()=2,Start!$G$25,IF(B84="","",MIN($I$5,MAX($I$4,D83 + $I$2*(Start!$E$25-C84) - IF(C84 &gt; Start!$E$25,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IF(ROW()=2,Start!$E$25,IF(B85="","",IFERROR(INDEX(tblAnalyse[Vanadium],_xlfn.AGGREGATE(15,6,(ROW(tblAnalyse[Datum])-ROW(INDEX(tblAnalyse[Datum],1))+1)/(tblAnalyse[Datum]&lt;&gt;""),ROW()-2)),"")))</f>
        <v/>
      </c>
      <c r="D85" s="48" t="str">
        <f>IF(ROW()=2,Start!$G$25,IF(B85="","",MIN($I$5,MAX($I$4,D84 + $I$2*(Start!$E$25-C85) - IF(C85 &gt; Start!$E$25,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IF(ROW()=2,Start!$E$25,IF(B86="","",IFERROR(INDEX(tblAnalyse[Vanadium],_xlfn.AGGREGATE(15,6,(ROW(tblAnalyse[Datum])-ROW(INDEX(tblAnalyse[Datum],1))+1)/(tblAnalyse[Datum]&lt;&gt;""),ROW()-2)),"")))</f>
        <v/>
      </c>
      <c r="D86" s="48" t="str">
        <f>IF(ROW()=2,Start!$G$25,IF(B86="","",MIN($I$5,MAX($I$4,D85 + $I$2*(Start!$E$25-C86) - IF(C86 &gt; Start!$E$25,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IF(ROW()=2,Start!$E$25,IF(B87="","",IFERROR(INDEX(tblAnalyse[Vanadium],_xlfn.AGGREGATE(15,6,(ROW(tblAnalyse[Datum])-ROW(INDEX(tblAnalyse[Datum],1))+1)/(tblAnalyse[Datum]&lt;&gt;""),ROW()-2)),"")))</f>
        <v/>
      </c>
      <c r="D87" s="48" t="str">
        <f>IF(ROW()=2,Start!$G$25,IF(B87="","",MIN($I$5,MAX($I$4,D86 + $I$2*(Start!$E$25-C87) - IF(C87 &gt; Start!$E$25,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IF(ROW()=2,Start!$E$25,IF(B88="","",IFERROR(INDEX(tblAnalyse[Vanadium],_xlfn.AGGREGATE(15,6,(ROW(tblAnalyse[Datum])-ROW(INDEX(tblAnalyse[Datum],1))+1)/(tblAnalyse[Datum]&lt;&gt;""),ROW()-2)),"")))</f>
        <v/>
      </c>
      <c r="D88" s="48" t="str">
        <f>IF(ROW()=2,Start!$G$25,IF(B88="","",MIN($I$5,MAX($I$4,D87 + $I$2*(Start!$E$25-C88) - IF(C88 &gt; Start!$E$25,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IF(ROW()=2,Start!$E$25,IF(B89="","",IFERROR(INDEX(tblAnalyse[Vanadium],_xlfn.AGGREGATE(15,6,(ROW(tblAnalyse[Datum])-ROW(INDEX(tblAnalyse[Datum],1))+1)/(tblAnalyse[Datum]&lt;&gt;""),ROW()-2)),"")))</f>
        <v/>
      </c>
      <c r="D89" s="48" t="str">
        <f>IF(ROW()=2,Start!$G$25,IF(B89="","",MIN($I$5,MAX($I$4,D88 + $I$2*(Start!$E$25-C89) - IF(C89 &gt; Start!$E$25,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IF(ROW()=2,Start!$E$25,IF(B90="","",IFERROR(INDEX(tblAnalyse[Vanadium],_xlfn.AGGREGATE(15,6,(ROW(tblAnalyse[Datum])-ROW(INDEX(tblAnalyse[Datum],1))+1)/(tblAnalyse[Datum]&lt;&gt;""),ROW()-2)),"")))</f>
        <v/>
      </c>
      <c r="D90" s="48" t="str">
        <f>IF(ROW()=2,Start!$G$25,IF(B90="","",MIN($I$5,MAX($I$4,D89 + $I$2*(Start!$E$25-C90) - IF(C90 &gt; Start!$E$25,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IF(ROW()=2,Start!$E$25,IF(B91="","",IFERROR(INDEX(tblAnalyse[Vanadium],_xlfn.AGGREGATE(15,6,(ROW(tblAnalyse[Datum])-ROW(INDEX(tblAnalyse[Datum],1))+1)/(tblAnalyse[Datum]&lt;&gt;""),ROW()-2)),"")))</f>
        <v/>
      </c>
      <c r="D91" s="48" t="str">
        <f>IF(ROW()=2,Start!$G$25,IF(B91="","",MIN($I$5,MAX($I$4,D90 + $I$2*(Start!$E$25-C91) - IF(C91 &gt; Start!$E$25,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IF(ROW()=2,Start!$E$25,IF(B92="","",IFERROR(INDEX(tblAnalyse[Vanadium],_xlfn.AGGREGATE(15,6,(ROW(tblAnalyse[Datum])-ROW(INDEX(tblAnalyse[Datum],1))+1)/(tblAnalyse[Datum]&lt;&gt;""),ROW()-2)),"")))</f>
        <v/>
      </c>
      <c r="D92" s="48" t="str">
        <f>IF(ROW()=2,Start!$G$25,IF(B92="","",MIN($I$5,MAX($I$4,D91 + $I$2*(Start!$E$25-C92) - IF(C92 &gt; Start!$E$25,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IF(ROW()=2,Start!$E$25,IF(B93="","",IFERROR(INDEX(tblAnalyse[Vanadium],_xlfn.AGGREGATE(15,6,(ROW(tblAnalyse[Datum])-ROW(INDEX(tblAnalyse[Datum],1))+1)/(tblAnalyse[Datum]&lt;&gt;""),ROW()-2)),"")))</f>
        <v/>
      </c>
      <c r="D93" s="48" t="str">
        <f>IF(ROW()=2,Start!$G$25,IF(B93="","",MIN($I$5,MAX($I$4,D92 + $I$2*(Start!$E$25-C93) - IF(C93 &gt; Start!$E$25,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IF(ROW()=2,Start!$E$25,IF(B94="","",IFERROR(INDEX(tblAnalyse[Vanadium],_xlfn.AGGREGATE(15,6,(ROW(tblAnalyse[Datum])-ROW(INDEX(tblAnalyse[Datum],1))+1)/(tblAnalyse[Datum]&lt;&gt;""),ROW()-2)),"")))</f>
        <v/>
      </c>
      <c r="D94" s="48" t="str">
        <f>IF(ROW()=2,Start!$G$25,IF(B94="","",MIN($I$5,MAX($I$4,D93 + $I$2*(Start!$E$25-C94) - IF(C94 &gt; Start!$E$25,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IF(ROW()=2,Start!$E$25,IF(B95="","",IFERROR(INDEX(tblAnalyse[Vanadium],_xlfn.AGGREGATE(15,6,(ROW(tblAnalyse[Datum])-ROW(INDEX(tblAnalyse[Datum],1))+1)/(tblAnalyse[Datum]&lt;&gt;""),ROW()-2)),"")))</f>
        <v/>
      </c>
      <c r="D95" s="48" t="str">
        <f>IF(ROW()=2,Start!$G$25,IF(B95="","",MIN($I$5,MAX($I$4,D94 + $I$2*(Start!$E$25-C95) - IF(C95 &gt; Start!$E$25,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IF(ROW()=2,Start!$E$25,IF(B96="","",IFERROR(INDEX(tblAnalyse[Vanadium],_xlfn.AGGREGATE(15,6,(ROW(tblAnalyse[Datum])-ROW(INDEX(tblAnalyse[Datum],1))+1)/(tblAnalyse[Datum]&lt;&gt;""),ROW()-2)),"")))</f>
        <v/>
      </c>
      <c r="D96" s="48" t="str">
        <f>IF(ROW()=2,Start!$G$25,IF(B96="","",MIN($I$5,MAX($I$4,D95 + $I$2*(Start!$E$25-C96) - IF(C96 &gt; Start!$E$25,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IF(ROW()=2,Start!$E$25,IF(B97="","",IFERROR(INDEX(tblAnalyse[Vanadium],_xlfn.AGGREGATE(15,6,(ROW(tblAnalyse[Datum])-ROW(INDEX(tblAnalyse[Datum],1))+1)/(tblAnalyse[Datum]&lt;&gt;""),ROW()-2)),"")))</f>
        <v/>
      </c>
      <c r="D97" s="48" t="str">
        <f>IF(ROW()=2,Start!$G$25,IF(B97="","",MIN($I$5,MAX($I$4,D96 + $I$2*(Start!$E$25-C97) - IF(C97 &gt; Start!$E$25,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IF(ROW()=2,Start!$E$25,IF(B98="","",IFERROR(INDEX(tblAnalyse[Vanadium],_xlfn.AGGREGATE(15,6,(ROW(tblAnalyse[Datum])-ROW(INDEX(tblAnalyse[Datum],1))+1)/(tblAnalyse[Datum]&lt;&gt;""),ROW()-2)),"")))</f>
        <v/>
      </c>
      <c r="D98" s="48" t="str">
        <f>IF(ROW()=2,Start!$G$25,IF(B98="","",MIN($I$5,MAX($I$4,D97 + $I$2*(Start!$E$25-C98) - IF(C98 &gt; Start!$E$25,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IF(ROW()=2,Start!$E$25,IF(B99="","",IFERROR(INDEX(tblAnalyse[Vanadium],_xlfn.AGGREGATE(15,6,(ROW(tblAnalyse[Datum])-ROW(INDEX(tblAnalyse[Datum],1))+1)/(tblAnalyse[Datum]&lt;&gt;""),ROW()-2)),"")))</f>
        <v/>
      </c>
      <c r="D99" s="48" t="str">
        <f>IF(ROW()=2,Start!$G$25,IF(B99="","",MIN($I$5,MAX($I$4,D98 + $I$2*(Start!$E$25-C99) - IF(C99 &gt; Start!$E$25,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IF(ROW()=2,Start!$E$25,IF(B100="","",IFERROR(INDEX(tblAnalyse[Vanadium],_xlfn.AGGREGATE(15,6,(ROW(tblAnalyse[Datum])-ROW(INDEX(tblAnalyse[Datum],1))+1)/(tblAnalyse[Datum]&lt;&gt;""),ROW()-2)),"")))</f>
        <v/>
      </c>
      <c r="D100" s="48" t="str">
        <f>IF(ROW()=2,Start!$G$25,IF(B100="","",MIN($I$5,MAX($I$4,D99 + $I$2*(Start!$E$25-C100) - IF(C100 &gt; Start!$E$25,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IF(ROW()=2,Start!$E$25,IF(B101="","",IFERROR(INDEX(tblAnalyse[Vanadium],_xlfn.AGGREGATE(15,6,(ROW(tblAnalyse[Datum])-ROW(INDEX(tblAnalyse[Datum],1))+1)/(tblAnalyse[Datum]&lt;&gt;""),ROW()-2)),"")))</f>
        <v/>
      </c>
      <c r="D101" s="48" t="str">
        <f>IF(ROW()=2,Start!$G$25,IF(B101="","",MIN($I$5,MAX($I$4,D100 + $I$2*(Start!$E$25-C101) - IF(C101 &gt; Start!$E$25,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IF(ROW()=2,Start!$E$25,IF(B102="","",IFERROR(INDEX(tblAnalyse[Vanadium],_xlfn.AGGREGATE(15,6,(ROW(tblAnalyse[Datum])-ROW(INDEX(tblAnalyse[Datum],1))+1)/(tblAnalyse[Datum]&lt;&gt;""),ROW()-2)),"")))</f>
        <v/>
      </c>
      <c r="D102" s="48" t="str">
        <f>IF(ROW()=2,Start!$G$25,IF(B102="","",MIN($I$5,MAX($I$4,D101 + $I$2*(Start!$E$25-C102) - IF(C102 &gt; Start!$E$25,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IF(ROW()=2,Start!$E$25,IF(B103="","",IFERROR(INDEX(tblAnalyse[Vanadium],_xlfn.AGGREGATE(15,6,(ROW(tblAnalyse[Datum])-ROW(INDEX(tblAnalyse[Datum],1))+1)/(tblAnalyse[Datum]&lt;&gt;""),ROW()-2)),"")))</f>
        <v/>
      </c>
      <c r="D103" s="48" t="str">
        <f>IF(ROW()=2,Start!$G$25,IF(B103="","",MIN($I$5,MAX($I$4,D102 + $I$2*(Start!$E$25-C103) - IF(C103 &gt; Start!$E$25,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IF(ROW()=2,Start!$E$25,IF(B104="","",IFERROR(INDEX(tblAnalyse[Vanadium],_xlfn.AGGREGATE(15,6,(ROW(tblAnalyse[Datum])-ROW(INDEX(tblAnalyse[Datum],1))+1)/(tblAnalyse[Datum]&lt;&gt;""),ROW()-2)),"")))</f>
        <v/>
      </c>
      <c r="D104" s="48" t="str">
        <f>IF(ROW()=2,Start!$G$25,IF(B104="","",MIN($I$5,MAX($I$4,D103 + $I$2*(Start!$E$25-C104) - IF(C104 &gt; Start!$E$25,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IF(ROW()=2,Start!$E$25,IF(B105="","",IFERROR(INDEX(tblAnalyse[Vanadium],_xlfn.AGGREGATE(15,6,(ROW(tblAnalyse[Datum])-ROW(INDEX(tblAnalyse[Datum],1))+1)/(tblAnalyse[Datum]&lt;&gt;""),ROW()-2)),"")))</f>
        <v/>
      </c>
      <c r="D105" s="48" t="str">
        <f>IF(ROW()=2,Start!$G$25,IF(B105="","",MIN($I$5,MAX($I$4,D104 + $I$2*(Start!$E$25-C105) - IF(C105 &gt; Start!$E$25,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IF(ROW()=2,Start!$E$25,IF(B106="","",IFERROR(INDEX(tblAnalyse[Vanadium],_xlfn.AGGREGATE(15,6,(ROW(tblAnalyse[Datum])-ROW(INDEX(tblAnalyse[Datum],1))+1)/(tblAnalyse[Datum]&lt;&gt;""),ROW()-2)),"")))</f>
        <v/>
      </c>
      <c r="D106" s="48" t="str">
        <f>IF(ROW()=2,Start!$G$25,IF(B106="","",MIN($I$5,MAX($I$4,D105 + $I$2*(Start!$E$25-C106) - IF(C106 &gt; Start!$E$25,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IF(ROW()=2,Start!$E$25,IF(B107="","",IFERROR(INDEX(tblAnalyse[Vanadium],_xlfn.AGGREGATE(15,6,(ROW(tblAnalyse[Datum])-ROW(INDEX(tblAnalyse[Datum],1))+1)/(tblAnalyse[Datum]&lt;&gt;""),ROW()-2)),"")))</f>
        <v/>
      </c>
      <c r="D107" s="48" t="str">
        <f>IF(ROW()=2,Start!$G$25,IF(B107="","",MIN($I$5,MAX($I$4,D106 + $I$2*(Start!$E$25-C107) - IF(C107 &gt; Start!$E$25,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IF(ROW()=2,Start!$E$25,IF(B108="","",IFERROR(INDEX(tblAnalyse[Vanadium],_xlfn.AGGREGATE(15,6,(ROW(tblAnalyse[Datum])-ROW(INDEX(tblAnalyse[Datum],1))+1)/(tblAnalyse[Datum]&lt;&gt;""),ROW()-2)),"")))</f>
        <v/>
      </c>
      <c r="D108" s="48" t="str">
        <f>IF(ROW()=2,Start!$G$25,IF(B108="","",MIN($I$5,MAX($I$4,D107 + $I$2*(Start!$E$25-C108) - IF(C108 &gt; Start!$E$25,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IF(ROW()=2,Start!$E$25,IF(B109="","",IFERROR(INDEX(tblAnalyse[Vanadium],_xlfn.AGGREGATE(15,6,(ROW(tblAnalyse[Datum])-ROW(INDEX(tblAnalyse[Datum],1))+1)/(tblAnalyse[Datum]&lt;&gt;""),ROW()-2)),"")))</f>
        <v/>
      </c>
      <c r="D109" s="48" t="str">
        <f>IF(ROW()=2,Start!$G$25,IF(B109="","",MIN($I$5,MAX($I$4,D108 + $I$2*(Start!$E$25-C109) - IF(C109 &gt; Start!$E$25,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IF(ROW()=2,Start!$E$25,IF(B110="","",IFERROR(INDEX(tblAnalyse[Vanadium],_xlfn.AGGREGATE(15,6,(ROW(tblAnalyse[Datum])-ROW(INDEX(tblAnalyse[Datum],1))+1)/(tblAnalyse[Datum]&lt;&gt;""),ROW()-2)),"")))</f>
        <v/>
      </c>
      <c r="D110" s="48" t="str">
        <f>IF(ROW()=2,Start!$G$25,IF(B110="","",MIN($I$5,MAX($I$4,D109 + $I$2*(Start!$E$25-C110) - IF(C110 &gt; Start!$E$25,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IF(ROW()=2,Start!$E$25,IF(B111="","",IFERROR(INDEX(tblAnalyse[Vanadium],_xlfn.AGGREGATE(15,6,(ROW(tblAnalyse[Datum])-ROW(INDEX(tblAnalyse[Datum],1))+1)/(tblAnalyse[Datum]&lt;&gt;""),ROW()-2)),"")))</f>
        <v/>
      </c>
      <c r="D111" s="48" t="str">
        <f>IF(ROW()=2,Start!$G$25,IF(B111="","",MIN($I$5,MAX($I$4,D110 + $I$2*(Start!$E$25-C111) - IF(C111 &gt; Start!$E$25,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IF(ROW()=2,Start!$E$25,IF(B112="","",IFERROR(INDEX(tblAnalyse[Vanadium],_xlfn.AGGREGATE(15,6,(ROW(tblAnalyse[Datum])-ROW(INDEX(tblAnalyse[Datum],1))+1)/(tblAnalyse[Datum]&lt;&gt;""),ROW()-2)),"")))</f>
        <v/>
      </c>
      <c r="D112" s="48" t="str">
        <f>IF(ROW()=2,Start!$G$25,IF(B112="","",MIN($I$5,MAX($I$4,D111 + $I$2*(Start!$E$25-C112) - IF(C112 &gt; Start!$E$25,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IF(ROW()=2,Start!$E$25,IF(B113="","",IFERROR(INDEX(tblAnalyse[Vanadium],_xlfn.AGGREGATE(15,6,(ROW(tblAnalyse[Datum])-ROW(INDEX(tblAnalyse[Datum],1))+1)/(tblAnalyse[Datum]&lt;&gt;""),ROW()-2)),"")))</f>
        <v/>
      </c>
      <c r="D113" s="48" t="str">
        <f>IF(ROW()=2,Start!$G$25,IF(B113="","",MIN($I$5,MAX($I$4,D112 + $I$2*(Start!$E$25-C113) - IF(C113 &gt; Start!$E$25,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IF(ROW()=2,Start!$E$25,IF(B114="","",IFERROR(INDEX(tblAnalyse[Vanadium],_xlfn.AGGREGATE(15,6,(ROW(tblAnalyse[Datum])-ROW(INDEX(tblAnalyse[Datum],1))+1)/(tblAnalyse[Datum]&lt;&gt;""),ROW()-2)),"")))</f>
        <v/>
      </c>
      <c r="D114" s="48" t="str">
        <f>IF(ROW()=2,Start!$G$25,IF(B114="","",MIN($I$5,MAX($I$4,D113 + $I$2*(Start!$E$25-C114) - IF(C114 &gt; Start!$E$25,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IF(ROW()=2,Start!$E$25,IF(B115="","",IFERROR(INDEX(tblAnalyse[Vanadium],_xlfn.AGGREGATE(15,6,(ROW(tblAnalyse[Datum])-ROW(INDEX(tblAnalyse[Datum],1))+1)/(tblAnalyse[Datum]&lt;&gt;""),ROW()-2)),"")))</f>
        <v/>
      </c>
      <c r="D115" s="48" t="str">
        <f>IF(ROW()=2,Start!$G$25,IF(B115="","",MIN($I$5,MAX($I$4,D114 + $I$2*(Start!$E$25-C115) - IF(C115 &gt; Start!$E$25,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IF(ROW()=2,Start!$E$25,IF(B116="","",IFERROR(INDEX(tblAnalyse[Vanadium],_xlfn.AGGREGATE(15,6,(ROW(tblAnalyse[Datum])-ROW(INDEX(tblAnalyse[Datum],1))+1)/(tblAnalyse[Datum]&lt;&gt;""),ROW()-2)),"")))</f>
        <v/>
      </c>
      <c r="D116" s="48" t="str">
        <f>IF(ROW()=2,Start!$G$25,IF(B116="","",MIN($I$5,MAX($I$4,D115 + $I$2*(Start!$E$25-C116) - IF(C116 &gt; Start!$E$25,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IF(ROW()=2,Start!$E$25,IF(B117="","",IFERROR(INDEX(tblAnalyse[Vanadium],_xlfn.AGGREGATE(15,6,(ROW(tblAnalyse[Datum])-ROW(INDEX(tblAnalyse[Datum],1))+1)/(tblAnalyse[Datum]&lt;&gt;""),ROW()-2)),"")))</f>
        <v/>
      </c>
      <c r="D117" s="48" t="str">
        <f>IF(ROW()=2,Start!$G$25,IF(B117="","",MIN($I$5,MAX($I$4,D116 + $I$2*(Start!$E$25-C117) - IF(C117 &gt; Start!$E$25,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IF(ROW()=2,Start!$E$25,IF(B118="","",IFERROR(INDEX(tblAnalyse[Vanadium],_xlfn.AGGREGATE(15,6,(ROW(tblAnalyse[Datum])-ROW(INDEX(tblAnalyse[Datum],1))+1)/(tblAnalyse[Datum]&lt;&gt;""),ROW()-2)),"")))</f>
        <v/>
      </c>
      <c r="D118" s="48" t="str">
        <f>IF(ROW()=2,Start!$G$25,IF(B118="","",MIN($I$5,MAX($I$4,D117 + $I$2*(Start!$E$25-C118) - IF(C118 &gt; Start!$E$25,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IF(ROW()=2,Start!$E$25,IF(B119="","",IFERROR(INDEX(tblAnalyse[Vanadium],_xlfn.AGGREGATE(15,6,(ROW(tblAnalyse[Datum])-ROW(INDEX(tblAnalyse[Datum],1))+1)/(tblAnalyse[Datum]&lt;&gt;""),ROW()-2)),"")))</f>
        <v/>
      </c>
      <c r="D119" s="48" t="str">
        <f>IF(ROW()=2,Start!$G$25,IF(B119="","",MIN($I$5,MAX($I$4,D118 + $I$2*(Start!$E$25-C119) - IF(C119 &gt; Start!$E$25,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IF(ROW()=2,Start!$E$25,IF(B120="","",IFERROR(INDEX(tblAnalyse[Vanadium],_xlfn.AGGREGATE(15,6,(ROW(tblAnalyse[Datum])-ROW(INDEX(tblAnalyse[Datum],1))+1)/(tblAnalyse[Datum]&lt;&gt;""),ROW()-2)),"")))</f>
        <v/>
      </c>
      <c r="D120" s="48" t="str">
        <f>IF(ROW()=2,Start!$G$25,IF(B120="","",MIN($I$5,MAX($I$4,D119 + $I$2*(Start!$E$25-C120) - IF(C120 &gt; Start!$E$25,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IF(ROW()=2,Start!$E$25,IF(B121="","",IFERROR(INDEX(tblAnalyse[Vanadium],_xlfn.AGGREGATE(15,6,(ROW(tblAnalyse[Datum])-ROW(INDEX(tblAnalyse[Datum],1))+1)/(tblAnalyse[Datum]&lt;&gt;""),ROW()-2)),"")))</f>
        <v/>
      </c>
      <c r="D121" s="48" t="str">
        <f>IF(ROW()=2,Start!$G$25,IF(B121="","",MIN($I$5,MAX($I$4,D120 + $I$2*(Start!$E$25-C121) - IF(C121 &gt; Start!$E$25,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IF(ROW()=2,Start!$E$25,IF(B122="","",IFERROR(INDEX(tblAnalyse[Vanadium],_xlfn.AGGREGATE(15,6,(ROW(tblAnalyse[Datum])-ROW(INDEX(tblAnalyse[Datum],1))+1)/(tblAnalyse[Datum]&lt;&gt;""),ROW()-2)),"")))</f>
        <v/>
      </c>
      <c r="D122" s="48" t="str">
        <f>IF(ROW()=2,Start!$G$25,IF(B122="","",MIN($I$5,MAX($I$4,D121 + $I$2*(Start!$E$25-C122) - IF(C122 &gt; Start!$E$25,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IF(ROW()=2,Start!$E$25,IF(B123="","",IFERROR(INDEX(tblAnalyse[Vanadium],_xlfn.AGGREGATE(15,6,(ROW(tblAnalyse[Datum])-ROW(INDEX(tblAnalyse[Datum],1))+1)/(tblAnalyse[Datum]&lt;&gt;""),ROW()-2)),"")))</f>
        <v/>
      </c>
      <c r="D123" s="48" t="str">
        <f>IF(ROW()=2,Start!$G$25,IF(B123="","",MIN($I$5,MAX($I$4,D122 + $I$2*(Start!$E$25-C123) - IF(C123 &gt; Start!$E$25,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IF(ROW()=2,Start!$E$25,IF(B124="","",IFERROR(INDEX(tblAnalyse[Vanadium],_xlfn.AGGREGATE(15,6,(ROW(tblAnalyse[Datum])-ROW(INDEX(tblAnalyse[Datum],1))+1)/(tblAnalyse[Datum]&lt;&gt;""),ROW()-2)),"")))</f>
        <v/>
      </c>
      <c r="D124" s="48" t="str">
        <f>IF(ROW()=2,Start!$G$25,IF(B124="","",MIN($I$5,MAX($I$4,D123 + $I$2*(Start!$E$25-C124) - IF(C124 &gt; Start!$E$25,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IF(ROW()=2,Start!$E$25,IF(B125="","",IFERROR(INDEX(tblAnalyse[Vanadium],_xlfn.AGGREGATE(15,6,(ROW(tblAnalyse[Datum])-ROW(INDEX(tblAnalyse[Datum],1))+1)/(tblAnalyse[Datum]&lt;&gt;""),ROW()-2)),"")))</f>
        <v/>
      </c>
      <c r="D125" s="48" t="str">
        <f>IF(ROW()=2,Start!$G$25,IF(B125="","",MIN($I$5,MAX($I$4,D124 + $I$2*(Start!$E$25-C125) - IF(C125 &gt; Start!$E$25,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IF(ROW()=2,Start!$E$25,IF(B126="","",IFERROR(INDEX(tblAnalyse[Vanadium],_xlfn.AGGREGATE(15,6,(ROW(tblAnalyse[Datum])-ROW(INDEX(tblAnalyse[Datum],1))+1)/(tblAnalyse[Datum]&lt;&gt;""),ROW()-2)),"")))</f>
        <v/>
      </c>
      <c r="D126" s="48" t="str">
        <f>IF(ROW()=2,Start!$G$25,IF(B126="","",MIN($I$5,MAX($I$4,D125 + $I$2*(Start!$E$25-C126) - IF(C126 &gt; Start!$E$25,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IF(ROW()=2,Start!$E$25,IF(B127="","",IFERROR(INDEX(tblAnalyse[Vanadium],_xlfn.AGGREGATE(15,6,(ROW(tblAnalyse[Datum])-ROW(INDEX(tblAnalyse[Datum],1))+1)/(tblAnalyse[Datum]&lt;&gt;""),ROW()-2)),"")))</f>
        <v/>
      </c>
      <c r="D127" s="48" t="str">
        <f>IF(ROW()=2,Start!$G$25,IF(B127="","",MIN($I$5,MAX($I$4,D126 + $I$2*(Start!$E$25-C127) - IF(C127 &gt; Start!$E$25,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IF(ROW()=2,Start!$E$25,IF(B128="","",IFERROR(INDEX(tblAnalyse[Vanadium],_xlfn.AGGREGATE(15,6,(ROW(tblAnalyse[Datum])-ROW(INDEX(tblAnalyse[Datum],1))+1)/(tblAnalyse[Datum]&lt;&gt;""),ROW()-2)),"")))</f>
        <v/>
      </c>
      <c r="D128" s="48" t="str">
        <f>IF(ROW()=2,Start!$G$25,IF(B128="","",MIN($I$5,MAX($I$4,D127 + $I$2*(Start!$E$25-C128) - IF(C128 &gt; Start!$E$25,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IF(ROW()=2,Start!$E$25,IF(B129="","",IFERROR(INDEX(tblAnalyse[Vanadium],_xlfn.AGGREGATE(15,6,(ROW(tblAnalyse[Datum])-ROW(INDEX(tblAnalyse[Datum],1))+1)/(tblAnalyse[Datum]&lt;&gt;""),ROW()-2)),"")))</f>
        <v/>
      </c>
      <c r="D129" s="48" t="str">
        <f>IF(ROW()=2,Start!$G$25,IF(B129="","",MIN($I$5,MAX($I$4,D128 + $I$2*(Start!$E$25-C129) - IF(C129 &gt; Start!$E$25,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IF(ROW()=2,Start!$E$25,IF(B130="","",IFERROR(INDEX(tblAnalyse[Vanadium],_xlfn.AGGREGATE(15,6,(ROW(tblAnalyse[Datum])-ROW(INDEX(tblAnalyse[Datum],1))+1)/(tblAnalyse[Datum]&lt;&gt;""),ROW()-2)),"")))</f>
        <v/>
      </c>
      <c r="D130" s="48" t="str">
        <f>IF(ROW()=2,Start!$G$25,IF(B130="","",MIN($I$5,MAX($I$4,D129 + $I$2*(Start!$E$25-C130) - IF(C130 &gt; Start!$E$25,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IF(ROW()=2,Start!$E$25,IF(B131="","",IFERROR(INDEX(tblAnalyse[Vanadium],_xlfn.AGGREGATE(15,6,(ROW(tblAnalyse[Datum])-ROW(INDEX(tblAnalyse[Datum],1))+1)/(tblAnalyse[Datum]&lt;&gt;""),ROW()-2)),"")))</f>
        <v/>
      </c>
      <c r="D131" s="48" t="str">
        <f>IF(ROW()=2,Start!$G$25,IF(B131="","",MIN($I$5,MAX($I$4,D130 + $I$2*(Start!$E$25-C131) - IF(C131 &gt; Start!$E$25,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IF(ROW()=2,Start!$E$25,IF(B132="","",IFERROR(INDEX(tblAnalyse[Vanadium],_xlfn.AGGREGATE(15,6,(ROW(tblAnalyse[Datum])-ROW(INDEX(tblAnalyse[Datum],1))+1)/(tblAnalyse[Datum]&lt;&gt;""),ROW()-2)),"")))</f>
        <v/>
      </c>
      <c r="D132" s="48" t="str">
        <f>IF(ROW()=2,Start!$G$25,IF(B132="","",MIN($I$5,MAX($I$4,D131 + $I$2*(Start!$E$25-C132) - IF(C132 &gt; Start!$E$25,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IF(ROW()=2,Start!$E$25,IF(B133="","",IFERROR(INDEX(tblAnalyse[Vanadium],_xlfn.AGGREGATE(15,6,(ROW(tblAnalyse[Datum])-ROW(INDEX(tblAnalyse[Datum],1))+1)/(tblAnalyse[Datum]&lt;&gt;""),ROW()-2)),"")))</f>
        <v/>
      </c>
      <c r="D133" s="48" t="str">
        <f>IF(ROW()=2,Start!$G$25,IF(B133="","",MIN($I$5,MAX($I$4,D132 + $I$2*(Start!$E$25-C133) - IF(C133 &gt; Start!$E$25,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IF(ROW()=2,Start!$E$25,IF(B134="","",IFERROR(INDEX(tblAnalyse[Vanadium],_xlfn.AGGREGATE(15,6,(ROW(tblAnalyse[Datum])-ROW(INDEX(tblAnalyse[Datum],1))+1)/(tblAnalyse[Datum]&lt;&gt;""),ROW()-2)),"")))</f>
        <v/>
      </c>
      <c r="D134" s="48" t="str">
        <f>IF(ROW()=2,Start!$G$25,IF(B134="","",MIN($I$5,MAX($I$4,D133 + $I$2*(Start!$E$25-C134) - IF(C134 &gt; Start!$E$25,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IF(ROW()=2,Start!$E$25,IF(B135="","",IFERROR(INDEX(tblAnalyse[Vanadium],_xlfn.AGGREGATE(15,6,(ROW(tblAnalyse[Datum])-ROW(INDEX(tblAnalyse[Datum],1))+1)/(tblAnalyse[Datum]&lt;&gt;""),ROW()-2)),"")))</f>
        <v/>
      </c>
      <c r="D135" s="48" t="str">
        <f>IF(ROW()=2,Start!$G$25,IF(B135="","",MIN($I$5,MAX($I$4,D134 + $I$2*(Start!$E$25-C135) - IF(C135 &gt; Start!$E$25,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IF(ROW()=2,Start!$E$25,IF(B136="","",IFERROR(INDEX(tblAnalyse[Vanadium],_xlfn.AGGREGATE(15,6,(ROW(tblAnalyse[Datum])-ROW(INDEX(tblAnalyse[Datum],1))+1)/(tblAnalyse[Datum]&lt;&gt;""),ROW()-2)),"")))</f>
        <v/>
      </c>
      <c r="D136" s="48" t="str">
        <f>IF(ROW()=2,Start!$G$25,IF(B136="","",MIN($I$5,MAX($I$4,D135 + $I$2*(Start!$E$25-C136) - IF(C136 &gt; Start!$E$25,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IF(ROW()=2,Start!$E$25,IF(B137="","",IFERROR(INDEX(tblAnalyse[Vanadium],_xlfn.AGGREGATE(15,6,(ROW(tblAnalyse[Datum])-ROW(INDEX(tblAnalyse[Datum],1))+1)/(tblAnalyse[Datum]&lt;&gt;""),ROW()-2)),"")))</f>
        <v/>
      </c>
      <c r="D137" s="48" t="str">
        <f>IF(ROW()=2,Start!$G$25,IF(B137="","",MIN($I$5,MAX($I$4,D136 + $I$2*(Start!$E$25-C137) - IF(C137 &gt; Start!$E$25,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IF(ROW()=2,Start!$E$25,IF(B138="","",IFERROR(INDEX(tblAnalyse[Vanadium],_xlfn.AGGREGATE(15,6,(ROW(tblAnalyse[Datum])-ROW(INDEX(tblAnalyse[Datum],1))+1)/(tblAnalyse[Datum]&lt;&gt;""),ROW()-2)),"")))</f>
        <v/>
      </c>
      <c r="D138" s="48" t="str">
        <f>IF(ROW()=2,Start!$G$25,IF(B138="","",MIN($I$5,MAX($I$4,D137 + $I$2*(Start!$E$25-C138) - IF(C138 &gt; Start!$E$25,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IF(ROW()=2,Start!$E$25,IF(B139="","",IFERROR(INDEX(tblAnalyse[Vanadium],_xlfn.AGGREGATE(15,6,(ROW(tblAnalyse[Datum])-ROW(INDEX(tblAnalyse[Datum],1))+1)/(tblAnalyse[Datum]&lt;&gt;""),ROW()-2)),"")))</f>
        <v/>
      </c>
      <c r="D139" s="48" t="str">
        <f>IF(ROW()=2,Start!$G$25,IF(B139="","",MIN($I$5,MAX($I$4,D138 + $I$2*(Start!$E$25-C139) - IF(C139 &gt; Start!$E$25,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IF(ROW()=2,Start!$E$25,IF(B140="","",IFERROR(INDEX(tblAnalyse[Vanadium],_xlfn.AGGREGATE(15,6,(ROW(tblAnalyse[Datum])-ROW(INDEX(tblAnalyse[Datum],1))+1)/(tblAnalyse[Datum]&lt;&gt;""),ROW()-2)),"")))</f>
        <v/>
      </c>
      <c r="D140" s="48" t="str">
        <f>IF(ROW()=2,Start!$G$25,IF(B140="","",MIN($I$5,MAX($I$4,D139 + $I$2*(Start!$E$25-C140) - IF(C140 &gt; Start!$E$25,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IF(ROW()=2,Start!$E$25,IF(B141="","",IFERROR(INDEX(tblAnalyse[Vanadium],_xlfn.AGGREGATE(15,6,(ROW(tblAnalyse[Datum])-ROW(INDEX(tblAnalyse[Datum],1))+1)/(tblAnalyse[Datum]&lt;&gt;""),ROW()-2)),"")))</f>
        <v/>
      </c>
      <c r="D141" s="48" t="str">
        <f>IF(ROW()=2,Start!$G$25,IF(B141="","",MIN($I$5,MAX($I$4,D140 + $I$2*(Start!$E$25-C141) - IF(C141 &gt; Start!$E$25,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IF(ROW()=2,Start!$E$25,IF(B142="","",IFERROR(INDEX(tblAnalyse[Vanadium],_xlfn.AGGREGATE(15,6,(ROW(tblAnalyse[Datum])-ROW(INDEX(tblAnalyse[Datum],1))+1)/(tblAnalyse[Datum]&lt;&gt;""),ROW()-2)),"")))</f>
        <v/>
      </c>
      <c r="D142" s="48" t="str">
        <f>IF(ROW()=2,Start!$G$25,IF(B142="","",MIN($I$5,MAX($I$4,D141 + $I$2*(Start!$E$25-C142) - IF(C142 &gt; Start!$E$25,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IF(ROW()=2,Start!$E$25,IF(B143="","",IFERROR(INDEX(tblAnalyse[Vanadium],_xlfn.AGGREGATE(15,6,(ROW(tblAnalyse[Datum])-ROW(INDEX(tblAnalyse[Datum],1))+1)/(tblAnalyse[Datum]&lt;&gt;""),ROW()-2)),"")))</f>
        <v/>
      </c>
      <c r="D143" s="48" t="str">
        <f>IF(ROW()=2,Start!$G$25,IF(B143="","",MIN($I$5,MAX($I$4,D142 + $I$2*(Start!$E$25-C143) - IF(C143 &gt; Start!$E$25,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IF(ROW()=2,Start!$E$25,IF(B144="","",IFERROR(INDEX(tblAnalyse[Vanadium],_xlfn.AGGREGATE(15,6,(ROW(tblAnalyse[Datum])-ROW(INDEX(tblAnalyse[Datum],1))+1)/(tblAnalyse[Datum]&lt;&gt;""),ROW()-2)),"")))</f>
        <v/>
      </c>
      <c r="D144" s="48" t="str">
        <f>IF(ROW()=2,Start!$G$25,IF(B144="","",MIN($I$5,MAX($I$4,D143 + $I$2*(Start!$E$25-C144) - IF(C144 &gt; Start!$E$25,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IF(ROW()=2,Start!$E$25,IF(B145="","",IFERROR(INDEX(tblAnalyse[Vanadium],_xlfn.AGGREGATE(15,6,(ROW(tblAnalyse[Datum])-ROW(INDEX(tblAnalyse[Datum],1))+1)/(tblAnalyse[Datum]&lt;&gt;""),ROW()-2)),"")))</f>
        <v/>
      </c>
      <c r="D145" s="48" t="str">
        <f>IF(ROW()=2,Start!$G$25,IF(B145="","",MIN($I$5,MAX($I$4,D144 + $I$2*(Start!$E$25-C145) - IF(C145 &gt; Start!$E$25,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IF(ROW()=2,Start!$E$25,IF(B146="","",IFERROR(INDEX(tblAnalyse[Vanadium],_xlfn.AGGREGATE(15,6,(ROW(tblAnalyse[Datum])-ROW(INDEX(tblAnalyse[Datum],1))+1)/(tblAnalyse[Datum]&lt;&gt;""),ROW()-2)),"")))</f>
        <v/>
      </c>
      <c r="D146" s="48" t="str">
        <f>IF(ROW()=2,Start!$G$25,IF(B146="","",MIN($I$5,MAX($I$4,D145 + $I$2*(Start!$E$25-C146) - IF(C146 &gt; Start!$E$25,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IF(ROW()=2,Start!$E$25,IF(B147="","",IFERROR(INDEX(tblAnalyse[Vanadium],_xlfn.AGGREGATE(15,6,(ROW(tblAnalyse[Datum])-ROW(INDEX(tblAnalyse[Datum],1))+1)/(tblAnalyse[Datum]&lt;&gt;""),ROW()-2)),"")))</f>
        <v/>
      </c>
      <c r="D147" s="48" t="str">
        <f>IF(ROW()=2,Start!$G$25,IF(B147="","",MIN($I$5,MAX($I$4,D146 + $I$2*(Start!$E$25-C147) - IF(C147 &gt; Start!$E$25,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IF(ROW()=2,Start!$E$25,IF(B148="","",IFERROR(INDEX(tblAnalyse[Vanadium],_xlfn.AGGREGATE(15,6,(ROW(tblAnalyse[Datum])-ROW(INDEX(tblAnalyse[Datum],1))+1)/(tblAnalyse[Datum]&lt;&gt;""),ROW()-2)),"")))</f>
        <v/>
      </c>
      <c r="D148" s="48" t="str">
        <f>IF(ROW()=2,Start!$G$25,IF(B148="","",MIN($I$5,MAX($I$4,D147 + $I$2*(Start!$E$25-C148) - IF(C148 &gt; Start!$E$25,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IF(ROW()=2,Start!$E$25,IF(B149="","",IFERROR(INDEX(tblAnalyse[Vanadium],_xlfn.AGGREGATE(15,6,(ROW(tblAnalyse[Datum])-ROW(INDEX(tblAnalyse[Datum],1))+1)/(tblAnalyse[Datum]&lt;&gt;""),ROW()-2)),"")))</f>
        <v/>
      </c>
      <c r="D149" s="48" t="str">
        <f>IF(ROW()=2,Start!$G$25,IF(B149="","",MIN($I$5,MAX($I$4,D148 + $I$2*(Start!$E$25-C149) - IF(C149 &gt; Start!$E$25,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IF(ROW()=2,Start!$E$25,IF(B150="","",IFERROR(INDEX(tblAnalyse[Vanadium],_xlfn.AGGREGATE(15,6,(ROW(tblAnalyse[Datum])-ROW(INDEX(tblAnalyse[Datum],1))+1)/(tblAnalyse[Datum]&lt;&gt;""),ROW()-2)),"")))</f>
        <v/>
      </c>
      <c r="D150" s="48" t="str">
        <f>IF(ROW()=2,Start!$G$25,IF(B150="","",MIN($I$5,MAX($I$4,D149 + $I$2*(Start!$E$25-C150) - IF(C150 &gt; Start!$E$25,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IF(ROW()=2,Start!$E$25,IF(B151="","",IFERROR(INDEX(tblAnalyse[Vanadium],_xlfn.AGGREGATE(15,6,(ROW(tblAnalyse[Datum])-ROW(INDEX(tblAnalyse[Datum],1))+1)/(tblAnalyse[Datum]&lt;&gt;""),ROW()-2)),"")))</f>
        <v/>
      </c>
      <c r="D151" s="48" t="str">
        <f>IF(ROW()=2,Start!$G$25,IF(B151="","",MIN($I$5,MAX($I$4,D150 + $I$2*(Start!$E$25-C151) - IF(C151 &gt; Start!$E$25,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IF(ROW()=2,Start!$E$25,IF(B152="","",IFERROR(INDEX(tblAnalyse[Vanadium],_xlfn.AGGREGATE(15,6,(ROW(tblAnalyse[Datum])-ROW(INDEX(tblAnalyse[Datum],1))+1)/(tblAnalyse[Datum]&lt;&gt;""),ROW()-2)),"")))</f>
        <v/>
      </c>
      <c r="D152" s="48" t="str">
        <f>IF(ROW()=2,Start!$G$25,IF(B152="","",MIN($I$5,MAX($I$4,D151 + $I$2*(Start!$E$25-C152) - IF(C152 &gt; Start!$E$25,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IF(ROW()=2,Start!$E$25,IF(B153="","",IFERROR(INDEX(tblAnalyse[Vanadium],_xlfn.AGGREGATE(15,6,(ROW(tblAnalyse[Datum])-ROW(INDEX(tblAnalyse[Datum],1))+1)/(tblAnalyse[Datum]&lt;&gt;""),ROW()-2)),"")))</f>
        <v/>
      </c>
      <c r="D153" s="48" t="str">
        <f>IF(ROW()=2,Start!$G$25,IF(B153="","",MIN($I$5,MAX($I$4,D152 + $I$2*(Start!$E$25-C153) - IF(C153 &gt; Start!$E$25,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IF(ROW()=2,Start!$E$25,IF(B154="","",IFERROR(INDEX(tblAnalyse[Vanadium],_xlfn.AGGREGATE(15,6,(ROW(tblAnalyse[Datum])-ROW(INDEX(tblAnalyse[Datum],1))+1)/(tblAnalyse[Datum]&lt;&gt;""),ROW()-2)),"")))</f>
        <v/>
      </c>
      <c r="D154" s="48" t="str">
        <f>IF(ROW()=2,Start!$G$25,IF(B154="","",MIN($I$5,MAX($I$4,D153 + $I$2*(Start!$E$25-C154) - IF(C154 &gt; Start!$E$25,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IF(ROW()=2,Start!$E$25,IF(B155="","",IFERROR(INDEX(tblAnalyse[Vanadium],_xlfn.AGGREGATE(15,6,(ROW(tblAnalyse[Datum])-ROW(INDEX(tblAnalyse[Datum],1))+1)/(tblAnalyse[Datum]&lt;&gt;""),ROW()-2)),"")))</f>
        <v/>
      </c>
      <c r="D155" s="48" t="str">
        <f>IF(ROW()=2,Start!$G$25,IF(B155="","",MIN($I$5,MAX($I$4,D154 + $I$2*(Start!$E$25-C155) - IF(C155 &gt; Start!$E$25,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IF(ROW()=2,Start!$E$25,IF(B156="","",IFERROR(INDEX(tblAnalyse[Vanadium],_xlfn.AGGREGATE(15,6,(ROW(tblAnalyse[Datum])-ROW(INDEX(tblAnalyse[Datum],1))+1)/(tblAnalyse[Datum]&lt;&gt;""),ROW()-2)),"")))</f>
        <v/>
      </c>
      <c r="D156" s="48" t="str">
        <f>IF(ROW()=2,Start!$G$25,IF(B156="","",MIN($I$5,MAX($I$4,D155 + $I$2*(Start!$E$25-C156) - IF(C156 &gt; Start!$E$25,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IF(ROW()=2,Start!$E$25,IF(B157="","",IFERROR(INDEX(tblAnalyse[Vanadium],_xlfn.AGGREGATE(15,6,(ROW(tblAnalyse[Datum])-ROW(INDEX(tblAnalyse[Datum],1))+1)/(tblAnalyse[Datum]&lt;&gt;""),ROW()-2)),"")))</f>
        <v/>
      </c>
      <c r="D157" s="48" t="str">
        <f>IF(ROW()=2,Start!$G$25,IF(B157="","",MIN($I$5,MAX($I$4,D156 + $I$2*(Start!$E$25-C157) - IF(C157 &gt; Start!$E$25,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IF(ROW()=2,Start!$E$25,IF(B158="","",IFERROR(INDEX(tblAnalyse[Vanadium],_xlfn.AGGREGATE(15,6,(ROW(tblAnalyse[Datum])-ROW(INDEX(tblAnalyse[Datum],1))+1)/(tblAnalyse[Datum]&lt;&gt;""),ROW()-2)),"")))</f>
        <v/>
      </c>
      <c r="D158" s="48" t="str">
        <f>IF(ROW()=2,Start!$G$25,IF(B158="","",MIN($I$5,MAX($I$4,D157 + $I$2*(Start!$E$25-C158) - IF(C158 &gt; Start!$E$25,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IF(ROW()=2,Start!$E$25,IF(B159="","",IFERROR(INDEX(tblAnalyse[Vanadium],_xlfn.AGGREGATE(15,6,(ROW(tblAnalyse[Datum])-ROW(INDEX(tblAnalyse[Datum],1))+1)/(tblAnalyse[Datum]&lt;&gt;""),ROW()-2)),"")))</f>
        <v/>
      </c>
      <c r="D159" s="48" t="str">
        <f>IF(ROW()=2,Start!$G$25,IF(B159="","",MIN($I$5,MAX($I$4,D158 + $I$2*(Start!$E$25-C159) - IF(C159 &gt; Start!$E$25,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IF(ROW()=2,Start!$E$25,IF(B160="","",IFERROR(INDEX(tblAnalyse[Vanadium],_xlfn.AGGREGATE(15,6,(ROW(tblAnalyse[Datum])-ROW(INDEX(tblAnalyse[Datum],1))+1)/(tblAnalyse[Datum]&lt;&gt;""),ROW()-2)),"")))</f>
        <v/>
      </c>
      <c r="D160" s="48" t="str">
        <f>IF(ROW()=2,Start!$G$25,IF(B160="","",MIN($I$5,MAX($I$4,D159 + $I$2*(Start!$E$25-C160) - IF(C160 &gt; Start!$E$25,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IF(ROW()=2,Start!$E$25,IF(B161="","",IFERROR(INDEX(tblAnalyse[Vanadium],_xlfn.AGGREGATE(15,6,(ROW(tblAnalyse[Datum])-ROW(INDEX(tblAnalyse[Datum],1))+1)/(tblAnalyse[Datum]&lt;&gt;""),ROW()-2)),"")))</f>
        <v/>
      </c>
      <c r="D161" s="48" t="str">
        <f>IF(ROW()=2,Start!$G$25,IF(B161="","",MIN($I$5,MAX($I$4,D160 + $I$2*(Start!$E$25-C161) - IF(C161 &gt; Start!$E$25,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IF(ROW()=2,Start!$E$25,IF(B162="","",IFERROR(INDEX(tblAnalyse[Vanadium],_xlfn.AGGREGATE(15,6,(ROW(tblAnalyse[Datum])-ROW(INDEX(tblAnalyse[Datum],1))+1)/(tblAnalyse[Datum]&lt;&gt;""),ROW()-2)),"")))</f>
        <v/>
      </c>
      <c r="D162" s="48" t="str">
        <f>IF(ROW()=2,Start!$G$25,IF(B162="","",MIN($I$5,MAX($I$4,D161 + $I$2*(Start!$E$25-C162) - IF(C162 &gt; Start!$E$25,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IF(ROW()=2,Start!$E$25,IF(B163="","",IFERROR(INDEX(tblAnalyse[Vanadium],_xlfn.AGGREGATE(15,6,(ROW(tblAnalyse[Datum])-ROW(INDEX(tblAnalyse[Datum],1))+1)/(tblAnalyse[Datum]&lt;&gt;""),ROW()-2)),"")))</f>
        <v/>
      </c>
      <c r="D163" s="48" t="str">
        <f>IF(ROW()=2,Start!$G$25,IF(B163="","",MIN($I$5,MAX($I$4,D162 + $I$2*(Start!$E$25-C163) - IF(C163 &gt; Start!$E$25,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IF(ROW()=2,Start!$E$25,IF(B164="","",IFERROR(INDEX(tblAnalyse[Vanadium],_xlfn.AGGREGATE(15,6,(ROW(tblAnalyse[Datum])-ROW(INDEX(tblAnalyse[Datum],1))+1)/(tblAnalyse[Datum]&lt;&gt;""),ROW()-2)),"")))</f>
        <v/>
      </c>
      <c r="D164" s="48" t="str">
        <f>IF(ROW()=2,Start!$G$25,IF(B164="","",MIN($I$5,MAX($I$4,D163 + $I$2*(Start!$E$25-C164) - IF(C164 &gt; Start!$E$25,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IF(ROW()=2,Start!$E$25,IF(B165="","",IFERROR(INDEX(tblAnalyse[Vanadium],_xlfn.AGGREGATE(15,6,(ROW(tblAnalyse[Datum])-ROW(INDEX(tblAnalyse[Datum],1))+1)/(tblAnalyse[Datum]&lt;&gt;""),ROW()-2)),"")))</f>
        <v/>
      </c>
      <c r="D165" s="48" t="str">
        <f>IF(ROW()=2,Start!$G$25,IF(B165="","",MIN($I$5,MAX($I$4,D164 + $I$2*(Start!$E$25-C165) - IF(C165 &gt; Start!$E$25,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IF(ROW()=2,Start!$E$25,IF(B166="","",IFERROR(INDEX(tblAnalyse[Vanadium],_xlfn.AGGREGATE(15,6,(ROW(tblAnalyse[Datum])-ROW(INDEX(tblAnalyse[Datum],1))+1)/(tblAnalyse[Datum]&lt;&gt;""),ROW()-2)),"")))</f>
        <v/>
      </c>
      <c r="D166" s="48" t="str">
        <f>IF(ROW()=2,Start!$G$25,IF(B166="","",MIN($I$5,MAX($I$4,D165 + $I$2*(Start!$E$25-C166) - IF(C166 &gt; Start!$E$25,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IF(ROW()=2,Start!$E$25,IF(B167="","",IFERROR(INDEX(tblAnalyse[Vanadium],_xlfn.AGGREGATE(15,6,(ROW(tblAnalyse[Datum])-ROW(INDEX(tblAnalyse[Datum],1))+1)/(tblAnalyse[Datum]&lt;&gt;""),ROW()-2)),"")))</f>
        <v/>
      </c>
      <c r="D167" s="48" t="str">
        <f>IF(ROW()=2,Start!$G$25,IF(B167="","",MIN($I$5,MAX($I$4,D166 + $I$2*(Start!$E$25-C167) - IF(C167 &gt; Start!$E$25,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IF(ROW()=2,Start!$E$25,IF(B168="","",IFERROR(INDEX(tblAnalyse[Vanadium],_xlfn.AGGREGATE(15,6,(ROW(tblAnalyse[Datum])-ROW(INDEX(tblAnalyse[Datum],1))+1)/(tblAnalyse[Datum]&lt;&gt;""),ROW()-2)),"")))</f>
        <v/>
      </c>
      <c r="D168" s="48" t="str">
        <f>IF(ROW()=2,Start!$G$25,IF(B168="","",MIN($I$5,MAX($I$4,D167 + $I$2*(Start!$E$25-C168) - IF(C168 &gt; Start!$E$25,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IF(ROW()=2,Start!$E$25,IF(B169="","",IFERROR(INDEX(tblAnalyse[Vanadium],_xlfn.AGGREGATE(15,6,(ROW(tblAnalyse[Datum])-ROW(INDEX(tblAnalyse[Datum],1))+1)/(tblAnalyse[Datum]&lt;&gt;""),ROW()-2)),"")))</f>
        <v/>
      </c>
      <c r="D169" s="48" t="str">
        <f>IF(ROW()=2,Start!$G$25,IF(B169="","",MIN($I$5,MAX($I$4,D168 + $I$2*(Start!$E$25-C169) - IF(C169 &gt; Start!$E$25,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IF(ROW()=2,Start!$E$25,IF(B170="","",IFERROR(INDEX(tblAnalyse[Vanadium],_xlfn.AGGREGATE(15,6,(ROW(tblAnalyse[Datum])-ROW(INDEX(tblAnalyse[Datum],1))+1)/(tblAnalyse[Datum]&lt;&gt;""),ROW()-2)),"")))</f>
        <v/>
      </c>
      <c r="D170" s="48" t="str">
        <f>IF(ROW()=2,Start!$G$25,IF(B170="","",MIN($I$5,MAX($I$4,D169 + $I$2*(Start!$E$25-C170) - IF(C170 &gt; Start!$E$25,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IF(ROW()=2,Start!$E$25,IF(B171="","",IFERROR(INDEX(tblAnalyse[Vanadium],_xlfn.AGGREGATE(15,6,(ROW(tblAnalyse[Datum])-ROW(INDEX(tblAnalyse[Datum],1))+1)/(tblAnalyse[Datum]&lt;&gt;""),ROW()-2)),"")))</f>
        <v/>
      </c>
      <c r="D171" s="48" t="str">
        <f>IF(ROW()=2,Start!$G$25,IF(B171="","",MIN($I$5,MAX($I$4,D170 + $I$2*(Start!$E$25-C171) - IF(C171 &gt; Start!$E$25,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IF(ROW()=2,Start!$E$25,IF(B172="","",IFERROR(INDEX(tblAnalyse[Vanadium],_xlfn.AGGREGATE(15,6,(ROW(tblAnalyse[Datum])-ROW(INDEX(tblAnalyse[Datum],1))+1)/(tblAnalyse[Datum]&lt;&gt;""),ROW()-2)),"")))</f>
        <v/>
      </c>
      <c r="D172" s="48" t="str">
        <f>IF(ROW()=2,Start!$G$25,IF(B172="","",MIN($I$5,MAX($I$4,D171 + $I$2*(Start!$E$25-C172) - IF(C172 &gt; Start!$E$25,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IF(ROW()=2,Start!$E$25,IF(B173="","",IFERROR(INDEX(tblAnalyse[Vanadium],_xlfn.AGGREGATE(15,6,(ROW(tblAnalyse[Datum])-ROW(INDEX(tblAnalyse[Datum],1))+1)/(tblAnalyse[Datum]&lt;&gt;""),ROW()-2)),"")))</f>
        <v/>
      </c>
      <c r="D173" s="48" t="str">
        <f>IF(ROW()=2,Start!$G$25,IF(B173="","",MIN($I$5,MAX($I$4,D172 + $I$2*(Start!$E$25-C173) - IF(C173 &gt; Start!$E$25,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IF(ROW()=2,Start!$E$25,IF(B174="","",IFERROR(INDEX(tblAnalyse[Vanadium],_xlfn.AGGREGATE(15,6,(ROW(tblAnalyse[Datum])-ROW(INDEX(tblAnalyse[Datum],1))+1)/(tblAnalyse[Datum]&lt;&gt;""),ROW()-2)),"")))</f>
        <v/>
      </c>
      <c r="D174" s="48" t="str">
        <f>IF(ROW()=2,Start!$G$25,IF(B174="","",MIN($I$5,MAX($I$4,D173 + $I$2*(Start!$E$25-C174) - IF(C174 &gt; Start!$E$25,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IF(ROW()=2,Start!$E$25,IF(B175="","",IFERROR(INDEX(tblAnalyse[Vanadium],_xlfn.AGGREGATE(15,6,(ROW(tblAnalyse[Datum])-ROW(INDEX(tblAnalyse[Datum],1))+1)/(tblAnalyse[Datum]&lt;&gt;""),ROW()-2)),"")))</f>
        <v/>
      </c>
      <c r="D175" s="48" t="str">
        <f>IF(ROW()=2,Start!$G$25,IF(B175="","",MIN($I$5,MAX($I$4,D174 + $I$2*(Start!$E$25-C175) - IF(C175 &gt; Start!$E$25,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IF(ROW()=2,Start!$E$25,IF(B176="","",IFERROR(INDEX(tblAnalyse[Vanadium],_xlfn.AGGREGATE(15,6,(ROW(tblAnalyse[Datum])-ROW(INDEX(tblAnalyse[Datum],1))+1)/(tblAnalyse[Datum]&lt;&gt;""),ROW()-2)),"")))</f>
        <v/>
      </c>
      <c r="D176" s="48" t="str">
        <f>IF(ROW()=2,Start!$G$25,IF(B176="","",MIN($I$5,MAX($I$4,D175 + $I$2*(Start!$E$25-C176) - IF(C176 &gt; Start!$E$25,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IF(ROW()=2,Start!$E$25,IF(B177="","",IFERROR(INDEX(tblAnalyse[Vanadium],_xlfn.AGGREGATE(15,6,(ROW(tblAnalyse[Datum])-ROW(INDEX(tblAnalyse[Datum],1))+1)/(tblAnalyse[Datum]&lt;&gt;""),ROW()-2)),"")))</f>
        <v/>
      </c>
      <c r="D177" s="48" t="str">
        <f>IF(ROW()=2,Start!$G$25,IF(B177="","",MIN($I$5,MAX($I$4,D176 + $I$2*(Start!$E$25-C177) - IF(C177 &gt; Start!$E$25,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IF(ROW()=2,Start!$E$25,IF(B178="","",IFERROR(INDEX(tblAnalyse[Vanadium],_xlfn.AGGREGATE(15,6,(ROW(tblAnalyse[Datum])-ROW(INDEX(tblAnalyse[Datum],1))+1)/(tblAnalyse[Datum]&lt;&gt;""),ROW()-2)),"")))</f>
        <v/>
      </c>
      <c r="D178" s="48" t="str">
        <f>IF(ROW()=2,Start!$G$25,IF(B178="","",MIN($I$5,MAX($I$4,D177 + $I$2*(Start!$E$25-C178) - IF(C178 &gt; Start!$E$25,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IF(ROW()=2,Start!$E$25,IF(B179="","",IFERROR(INDEX(tblAnalyse[Vanadium],_xlfn.AGGREGATE(15,6,(ROW(tblAnalyse[Datum])-ROW(INDEX(tblAnalyse[Datum],1))+1)/(tblAnalyse[Datum]&lt;&gt;""),ROW()-2)),"")))</f>
        <v/>
      </c>
      <c r="D179" s="48" t="str">
        <f>IF(ROW()=2,Start!$G$25,IF(B179="","",MIN($I$5,MAX($I$4,D178 + $I$2*(Start!$E$25-C179) - IF(C179 &gt; Start!$E$25,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IF(ROW()=2,Start!$E$25,IF(B180="","",IFERROR(INDEX(tblAnalyse[Vanadium],_xlfn.AGGREGATE(15,6,(ROW(tblAnalyse[Datum])-ROW(INDEX(tblAnalyse[Datum],1))+1)/(tblAnalyse[Datum]&lt;&gt;""),ROW()-2)),"")))</f>
        <v/>
      </c>
      <c r="D180" s="48" t="str">
        <f>IF(ROW()=2,Start!$G$25,IF(B180="","",MIN($I$5,MAX($I$4,D179 + $I$2*(Start!$E$25-C180) - IF(C180 &gt; Start!$E$25,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IF(ROW()=2,Start!$E$25,IF(B181="","",IFERROR(INDEX(tblAnalyse[Vanadium],_xlfn.AGGREGATE(15,6,(ROW(tblAnalyse[Datum])-ROW(INDEX(tblAnalyse[Datum],1))+1)/(tblAnalyse[Datum]&lt;&gt;""),ROW()-2)),"")))</f>
        <v/>
      </c>
      <c r="D181" s="48" t="str">
        <f>IF(ROW()=2,Start!$G$25,IF(B181="","",MIN($I$5,MAX($I$4,D180 + $I$2*(Start!$E$25-C181) - IF(C181 &gt; Start!$E$25,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IF(ROW()=2,Start!$E$25,IF(B182="","",IFERROR(INDEX(tblAnalyse[Vanadium],_xlfn.AGGREGATE(15,6,(ROW(tblAnalyse[Datum])-ROW(INDEX(tblAnalyse[Datum],1))+1)/(tblAnalyse[Datum]&lt;&gt;""),ROW()-2)),"")))</f>
        <v/>
      </c>
      <c r="D182" s="48" t="str">
        <f>IF(ROW()=2,Start!$G$25,IF(B182="","",MIN($I$5,MAX($I$4,D181 + $I$2*(Start!$E$25-C182) - IF(C182 &gt; Start!$E$25,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IF(ROW()=2,Start!$E$25,IF(B183="","",IFERROR(INDEX(tblAnalyse[Vanadium],_xlfn.AGGREGATE(15,6,(ROW(tblAnalyse[Datum])-ROW(INDEX(tblAnalyse[Datum],1))+1)/(tblAnalyse[Datum]&lt;&gt;""),ROW()-2)),"")))</f>
        <v/>
      </c>
      <c r="D183" s="48" t="str">
        <f>IF(ROW()=2,Start!$G$25,IF(B183="","",MIN($I$5,MAX($I$4,D182 + $I$2*(Start!$E$25-C183) - IF(C183 &gt; Start!$E$25,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IF(ROW()=2,Start!$E$25,IF(B184="","",IFERROR(INDEX(tblAnalyse[Vanadium],_xlfn.AGGREGATE(15,6,(ROW(tblAnalyse[Datum])-ROW(INDEX(tblAnalyse[Datum],1))+1)/(tblAnalyse[Datum]&lt;&gt;""),ROW()-2)),"")))</f>
        <v/>
      </c>
      <c r="D184" s="48" t="str">
        <f>IF(ROW()=2,Start!$G$25,IF(B184="","",MIN($I$5,MAX($I$4,D183 + $I$2*(Start!$E$25-C184) - IF(C184 &gt; Start!$E$25,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IF(ROW()=2,Start!$E$25,IF(B185="","",IFERROR(INDEX(tblAnalyse[Vanadium],_xlfn.AGGREGATE(15,6,(ROW(tblAnalyse[Datum])-ROW(INDEX(tblAnalyse[Datum],1))+1)/(tblAnalyse[Datum]&lt;&gt;""),ROW()-2)),"")))</f>
        <v/>
      </c>
      <c r="D185" s="48" t="str">
        <f>IF(ROW()=2,Start!$G$25,IF(B185="","",MIN($I$5,MAX($I$4,D184 + $I$2*(Start!$E$25-C185) - IF(C185 &gt; Start!$E$25,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IF(ROW()=2,Start!$E$25,IF(B186="","",IFERROR(INDEX(tblAnalyse[Vanadium],_xlfn.AGGREGATE(15,6,(ROW(tblAnalyse[Datum])-ROW(INDEX(tblAnalyse[Datum],1))+1)/(tblAnalyse[Datum]&lt;&gt;""),ROW()-2)),"")))</f>
        <v/>
      </c>
      <c r="D186" s="48" t="str">
        <f>IF(ROW()=2,Start!$G$25,IF(B186="","",MIN($I$5,MAX($I$4,D185 + $I$2*(Start!$E$25-C186) - IF(C186 &gt; Start!$E$25,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IF(ROW()=2,Start!$E$25,IF(B187="","",IFERROR(INDEX(tblAnalyse[Vanadium],_xlfn.AGGREGATE(15,6,(ROW(tblAnalyse[Datum])-ROW(INDEX(tblAnalyse[Datum],1))+1)/(tblAnalyse[Datum]&lt;&gt;""),ROW()-2)),"")))</f>
        <v/>
      </c>
      <c r="D187" s="48" t="str">
        <f>IF(ROW()=2,Start!$G$25,IF(B187="","",MIN($I$5,MAX($I$4,D186 + $I$2*(Start!$E$25-C187) - IF(C187 &gt; Start!$E$25,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IF(ROW()=2,Start!$E$25,IF(B188="","",IFERROR(INDEX(tblAnalyse[Vanadium],_xlfn.AGGREGATE(15,6,(ROW(tblAnalyse[Datum])-ROW(INDEX(tblAnalyse[Datum],1))+1)/(tblAnalyse[Datum]&lt;&gt;""),ROW()-2)),"")))</f>
        <v/>
      </c>
      <c r="D188" s="48" t="str">
        <f>IF(ROW()=2,Start!$G$25,IF(B188="","",MIN($I$5,MAX($I$4,D187 + $I$2*(Start!$E$25-C188) - IF(C188 &gt; Start!$E$25,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IF(ROW()=2,Start!$E$25,IF(B189="","",IFERROR(INDEX(tblAnalyse[Vanadium],_xlfn.AGGREGATE(15,6,(ROW(tblAnalyse[Datum])-ROW(INDEX(tblAnalyse[Datum],1))+1)/(tblAnalyse[Datum]&lt;&gt;""),ROW()-2)),"")))</f>
        <v/>
      </c>
      <c r="D189" s="48" t="str">
        <f>IF(ROW()=2,Start!$G$25,IF(B189="","",MIN($I$5,MAX($I$4,D188 + $I$2*(Start!$E$25-C189) - IF(C189 &gt; Start!$E$25,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IF(ROW()=2,Start!$E$25,IF(B190="","",IFERROR(INDEX(tblAnalyse[Vanadium],_xlfn.AGGREGATE(15,6,(ROW(tblAnalyse[Datum])-ROW(INDEX(tblAnalyse[Datum],1))+1)/(tblAnalyse[Datum]&lt;&gt;""),ROW()-2)),"")))</f>
        <v/>
      </c>
      <c r="D190" s="48" t="str">
        <f>IF(ROW()=2,Start!$G$25,IF(B190="","",MIN($I$5,MAX($I$4,D189 + $I$2*(Start!$E$25-C190) - IF(C190 &gt; Start!$E$25,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IF(ROW()=2,Start!$E$25,IF(B191="","",IFERROR(INDEX(tblAnalyse[Vanadium],_xlfn.AGGREGATE(15,6,(ROW(tblAnalyse[Datum])-ROW(INDEX(tblAnalyse[Datum],1))+1)/(tblAnalyse[Datum]&lt;&gt;""),ROW()-2)),"")))</f>
        <v/>
      </c>
      <c r="D191" s="48" t="str">
        <f>IF(ROW()=2,Start!$G$25,IF(B191="","",MIN($I$5,MAX($I$4,D190 + $I$2*(Start!$E$25-C191) - IF(C191 &gt; Start!$E$25,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IF(ROW()=2,Start!$E$25,IF(B192="","",IFERROR(INDEX(tblAnalyse[Vanadium],_xlfn.AGGREGATE(15,6,(ROW(tblAnalyse[Datum])-ROW(INDEX(tblAnalyse[Datum],1))+1)/(tblAnalyse[Datum]&lt;&gt;""),ROW()-2)),"")))</f>
        <v/>
      </c>
      <c r="D192" s="48" t="str">
        <f>IF(ROW()=2,Start!$G$25,IF(B192="","",MIN($I$5,MAX($I$4,D191 + $I$2*(Start!$E$25-C192) - IF(C192 &gt; Start!$E$25,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IF(ROW()=2,Start!$E$25,IF(B193="","",IFERROR(INDEX(tblAnalyse[Vanadium],_xlfn.AGGREGATE(15,6,(ROW(tblAnalyse[Datum])-ROW(INDEX(tblAnalyse[Datum],1))+1)/(tblAnalyse[Datum]&lt;&gt;""),ROW()-2)),"")))</f>
        <v/>
      </c>
      <c r="D193" s="48" t="str">
        <f>IF(ROW()=2,Start!$G$25,IF(B193="","",MIN($I$5,MAX($I$4,D192 + $I$2*(Start!$E$25-C193) - IF(C193 &gt; Start!$E$25,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IF(ROW()=2,Start!$E$25,IF(B194="","",IFERROR(INDEX(tblAnalyse[Vanadium],_xlfn.AGGREGATE(15,6,(ROW(tblAnalyse[Datum])-ROW(INDEX(tblAnalyse[Datum],1))+1)/(tblAnalyse[Datum]&lt;&gt;""),ROW()-2)),"")))</f>
        <v/>
      </c>
      <c r="D194" s="48" t="str">
        <f>IF(ROW()=2,Start!$G$25,IF(B194="","",MIN($I$5,MAX($I$4,D193 + $I$2*(Start!$E$25-C194) - IF(C194 &gt; Start!$E$25,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IF(ROW()=2,Start!$E$25,IF(B195="","",IFERROR(INDEX(tblAnalyse[Vanadium],_xlfn.AGGREGATE(15,6,(ROW(tblAnalyse[Datum])-ROW(INDEX(tblAnalyse[Datum],1))+1)/(tblAnalyse[Datum]&lt;&gt;""),ROW()-2)),"")))</f>
        <v/>
      </c>
      <c r="D195" s="48" t="str">
        <f>IF(ROW()=2,Start!$G$25,IF(B195="","",MIN($I$5,MAX($I$4,D194 + $I$2*(Start!$E$25-C195) - IF(C195 &gt; Start!$E$25,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IF(ROW()=2,Start!$E$25,IF(B196="","",IFERROR(INDEX(tblAnalyse[Vanadium],_xlfn.AGGREGATE(15,6,(ROW(tblAnalyse[Datum])-ROW(INDEX(tblAnalyse[Datum],1))+1)/(tblAnalyse[Datum]&lt;&gt;""),ROW()-2)),"")))</f>
        <v/>
      </c>
      <c r="D196" s="48" t="str">
        <f>IF(ROW()=2,Start!$G$25,IF(B196="","",MIN($I$5,MAX($I$4,D195 + $I$2*(Start!$E$25-C196) - IF(C196 &gt; Start!$E$25,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IF(ROW()=2,Start!$E$25,IF(B197="","",IFERROR(INDEX(tblAnalyse[Vanadium],_xlfn.AGGREGATE(15,6,(ROW(tblAnalyse[Datum])-ROW(INDEX(tblAnalyse[Datum],1))+1)/(tblAnalyse[Datum]&lt;&gt;""),ROW()-2)),"")))</f>
        <v/>
      </c>
      <c r="D197" s="48" t="str">
        <f>IF(ROW()=2,Start!$G$25,IF(B197="","",MIN($I$5,MAX($I$4,D196 + $I$2*(Start!$E$25-C197) - IF(C197 &gt; Start!$E$25,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IF(ROW()=2,Start!$E$25,IF(B198="","",IFERROR(INDEX(tblAnalyse[Vanadium],_xlfn.AGGREGATE(15,6,(ROW(tblAnalyse[Datum])-ROW(INDEX(tblAnalyse[Datum],1))+1)/(tblAnalyse[Datum]&lt;&gt;""),ROW()-2)),"")))</f>
        <v/>
      </c>
      <c r="D198" s="48" t="str">
        <f>IF(ROW()=2,Start!$G$25,IF(B198="","",MIN($I$5,MAX($I$4,D197 + $I$2*(Start!$E$25-C198) - IF(C198 &gt; Start!$E$25,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IF(ROW()=2,Start!$E$25,IF(B199="","",IFERROR(INDEX(tblAnalyse[Vanadium],_xlfn.AGGREGATE(15,6,(ROW(tblAnalyse[Datum])-ROW(INDEX(tblAnalyse[Datum],1))+1)/(tblAnalyse[Datum]&lt;&gt;""),ROW()-2)),"")))</f>
        <v/>
      </c>
      <c r="D199" s="48" t="str">
        <f>IF(ROW()=2,Start!$G$25,IF(B199="","",MIN($I$5,MAX($I$4,D198 + $I$2*(Start!$E$25-C199) - IF(C199 &gt; Start!$E$25,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IF(ROW()=2,Start!$E$25,IF(B200="","",IFERROR(INDEX(tblAnalyse[Vanadium],_xlfn.AGGREGATE(15,6,(ROW(tblAnalyse[Datum])-ROW(INDEX(tblAnalyse[Datum],1))+1)/(tblAnalyse[Datum]&lt;&gt;""),ROW()-2)),"")))</f>
        <v/>
      </c>
      <c r="D200" s="48" t="str">
        <f>IF(ROW()=2,Start!$G$25,IF(B200="","",MIN($I$5,MAX($I$4,D199 + $I$2*(Start!$E$25-C200) - IF(C200 &gt; Start!$E$25,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IF(ROW()=2,Start!$E$25,IF(B201="","",IFERROR(INDEX(tblAnalyse[Vanadium],_xlfn.AGGREGATE(15,6,(ROW(tblAnalyse[Datum])-ROW(INDEX(tblAnalyse[Datum],1))+1)/(tblAnalyse[Datum]&lt;&gt;""),ROW()-2)),"")))</f>
        <v/>
      </c>
      <c r="D201" s="48" t="str">
        <f>IF(ROW()=2,Start!$G$25,IF(B201="","",MIN($I$5,MAX($I$4,D200 + $I$2*(Start!$E$25-C201) - IF(C201 &gt; Start!$E$25,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F5UfgkmTDNSTbEaIp463+R4YC8vA2dPow5xBH5XTY/fREpYrs5tfmgqCzWzRtpogi/F61N5sLs5WK7l0A3BNsg==" saltValue="Y3vgSNuIrje9NaLmcp+wvw==" spinCount="100000" sheet="1" objects="1" scenarios="1" selectLockedCells="1"/>
  <conditionalFormatting sqref="A2:F201">
    <cfRule type="expression" dxfId="3" priority="1">
      <formula>$B2&lt;&gt;""</formula>
    </cfRule>
    <cfRule type="expression" dxfId="2" priority="2">
      <formula>AND($B2&lt;&gt;"",ISEVEN(ROW()))</formula>
    </cfRule>
  </conditionalFormatting>
  <pageMargins left="0.7" right="0.7" top="0.78740157499999996" bottom="0.78740157499999996" header="0.3" footer="0.3"/>
  <customProperties>
    <customPr name="_pios_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2C434-DFF4-4B28-986B-6BF089AC855C}">
  <sheetPr codeName="Tabelle13">
    <tabColor theme="5"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39" customWidth="1"/>
    <col min="3" max="3" width="6.5703125" style="39" customWidth="1"/>
    <col min="4" max="4" width="16.140625" style="39" customWidth="1"/>
    <col min="5" max="5" width="6.28515625" hidden="1" customWidth="1"/>
    <col min="6" max="6" width="8.28515625" hidden="1" customWidth="1"/>
    <col min="7" max="7" width="3.5703125" customWidth="1"/>
    <col min="8" max="8" width="23.85546875" customWidth="1"/>
    <col min="9" max="9" width="5.5703125" customWidth="1"/>
  </cols>
  <sheetData>
    <row r="1" spans="1:21" ht="30" customHeight="1" x14ac:dyDescent="0.25">
      <c r="A1" s="40" t="s">
        <v>5</v>
      </c>
      <c r="B1" s="56" t="s">
        <v>42</v>
      </c>
      <c r="C1" s="57" t="s">
        <v>68</v>
      </c>
      <c r="D1" s="57" t="s">
        <v>69</v>
      </c>
      <c r="E1" s="57" t="s">
        <v>0</v>
      </c>
      <c r="F1" s="58" t="s">
        <v>6</v>
      </c>
      <c r="G1" s="64"/>
      <c r="H1" s="64"/>
      <c r="I1" s="64"/>
      <c r="J1" s="45"/>
      <c r="K1" s="45"/>
      <c r="L1" s="45"/>
      <c r="M1" s="45"/>
      <c r="N1" s="45"/>
      <c r="O1" s="45"/>
      <c r="P1" s="45"/>
      <c r="Q1" s="45"/>
      <c r="R1" s="45"/>
      <c r="S1" s="45"/>
      <c r="T1" s="45"/>
      <c r="U1" s="45"/>
    </row>
    <row r="2" spans="1:21" ht="15" customHeight="1" x14ac:dyDescent="0.25">
      <c r="A2" s="60">
        <v>0</v>
      </c>
      <c r="B2" s="47" cm="1">
        <f t="array" ref="B2">IF(ROW()=2,Start!$G$3,IFERROR(INDEX(tblAnalyse[Datum],_xlfn.AGGREGATE(15,6,(ROW(tblAnalyse[Datum])-ROW(INDEX(tblAnalyse[Datum],1))+1)/(tblAnalyse[Datum]&lt;&gt;""),ROW()-2)),""))</f>
        <v>45994</v>
      </c>
      <c r="C2" s="48" cm="1">
        <f t="array" ref="C2">IF(ROW()=2,Start!$E$26,IF(B2="","",IFERROR(INDEX(tblAnalyse[Selen],_xlfn.AGGREGATE(15,6,(ROW(tblAnalyse[Datum])-ROW(INDEX(tblAnalyse[Datum],1))+1)/(tblAnalyse[Datum]&lt;&gt;""),ROW()-2)),"")))</f>
        <v>3.5</v>
      </c>
      <c r="D2" s="48">
        <f>IF(ROW()=2,Start!$G$26,IF(B2="","",MIN($I$5,MAX($I$4,D1 + $I$2*(Start!$E$26-C2) - IF(C2 &gt; Start!$E$26, $I$3*E2, 0)))))</f>
        <v>2.0999999999999996</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1.5</v>
      </c>
      <c r="J2" s="54"/>
      <c r="K2" s="54"/>
      <c r="L2" s="54"/>
      <c r="M2" s="54"/>
      <c r="N2" s="54"/>
      <c r="O2" s="54"/>
      <c r="P2" s="54"/>
      <c r="Q2" s="54"/>
      <c r="R2" s="54"/>
      <c r="S2" s="54"/>
      <c r="T2" s="54"/>
      <c r="U2" s="54"/>
    </row>
    <row r="3" spans="1:21" ht="15" customHeight="1" x14ac:dyDescent="0.25">
      <c r="A3" s="60">
        <f>IF(B3="","",COUNT($B$3:B3))</f>
        <v>1</v>
      </c>
      <c r="B3" s="47" cm="1">
        <f t="array" ref="B3">IF(ROW()=2,Start!$G$3,IFERROR(INDEX(tblAnalyse[Datum],_xlfn.AGGREGATE(15,6,(ROW(tblAnalyse[Datum])-ROW(INDEX(tblAnalyse[Datum],1))+1)/(tblAnalyse[Datum]&lt;&gt;""),ROW()-2)),""))</f>
        <v>46027</v>
      </c>
      <c r="C3" s="48" cm="1">
        <f t="array" ref="C3">IF(ROW()=2,Start!$E$26,IF(B3="","",IFERROR(INDEX(tblAnalyse[Selen],_xlfn.AGGREGATE(15,6,(ROW(tblAnalyse[Datum])-ROW(INDEX(tblAnalyse[Datum],1))+1)/(tblAnalyse[Datum]&lt;&gt;""),ROW()-2)),"")))</f>
        <v>3.5</v>
      </c>
      <c r="D3" s="48">
        <f>IF(ROW()=2,Start!$G$26,IF(B3="","",MIN($I$5,MAX($I$4,D2 + $I$2*(Start!$E$26-C3) - IF(C3 &gt; Start!$E$26, $I$3*E3, 0)))))</f>
        <v>2.0999999999999996</v>
      </c>
      <c r="E3" s="49">
        <f t="shared" ref="E3:E61" ca="1" si="0">IF(ROW()=2,0,IF(B3="","",IF(ROW()=3,(C3-C2)/F3,SLOPE(OFFSET(C3,-2,0,3,1),OFFSET(F3,-2,0,3,1)))))</f>
        <v>0</v>
      </c>
      <c r="F3" s="49" cm="1">
        <f t="array" ref="F3">IF(ROW()=2,0,IF(B3="","",IFERROR(INDEX(tblAnalyse[Kumulative Zeit],_xlfn.AGGREGATE(15,6,(ROW(tblAnalyse[Datum])-ROW(INDEX(tblAnalyse[Datum],1))+1)/(tblAnalyse[Datum]&lt;&gt;""),ROW()-2)),"")))</f>
        <v>33</v>
      </c>
      <c r="G3" s="45"/>
      <c r="H3" s="50" t="s">
        <v>4</v>
      </c>
      <c r="I3" s="61">
        <v>5</v>
      </c>
      <c r="J3" s="54"/>
      <c r="K3" s="54"/>
      <c r="L3" s="54"/>
      <c r="M3" s="54"/>
      <c r="N3" s="54"/>
      <c r="O3" s="54"/>
      <c r="P3" s="54"/>
      <c r="Q3" s="54"/>
      <c r="R3" s="54"/>
      <c r="S3" s="54"/>
      <c r="T3" s="54"/>
      <c r="U3" s="54"/>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IF(ROW()=2,Start!$E$26,IF(B4="","",IFERROR(INDEX(tblAnalyse[Selen],_xlfn.AGGREGATE(15,6,(ROW(tblAnalyse[Datum])-ROW(INDEX(tblAnalyse[Datum],1))+1)/(tblAnalyse[Datum]&lt;&gt;""),ROW()-2)),"")))</f>
        <v>5.0999999999999996</v>
      </c>
      <c r="D4" s="48">
        <f ca="1">IF(ROW()=2,Start!$G$26,IF(B4="","",MIN($I$5,MAX($I$4,D3 + $I$2*(Start!$E$26-C4) - IF(C4 &gt; Start!$E$26, $I$3*E4, 0)))))</f>
        <v>0</v>
      </c>
      <c r="E4" s="49">
        <f t="shared" ca="1" si="0"/>
        <v>2.3753243009512825E-2</v>
      </c>
      <c r="F4" s="49" cm="1">
        <f t="array" ref="F4">IF(ROW()=2,0,IF(B4="","",IFERROR(INDEX(tblAnalyse[Kumulative Zeit],_xlfn.AGGREGATE(15,6,(ROW(tblAnalyse[Datum])-ROW(INDEX(tblAnalyse[Datum],1))+1)/(tblAnalyse[Datum]&lt;&gt;""),ROW()-2)),"")))</f>
        <v>68</v>
      </c>
      <c r="G4" s="45"/>
      <c r="H4" s="50" t="s">
        <v>1</v>
      </c>
      <c r="I4" s="61">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IF(ROW()=2,Start!$E$26,IF(B5="","",IFERROR(INDEX(tblAnalyse[Selen],_xlfn.AGGREGATE(15,6,(ROW(tblAnalyse[Datum])-ROW(INDEX(tblAnalyse[Datum],1))+1)/(tblAnalyse[Datum]&lt;&gt;""),ROW()-2)),"")))</f>
        <v>3.6</v>
      </c>
      <c r="D5" s="48">
        <f ca="1">IF(ROW()=2,Start!$G$26,IF(B5="","",MIN($I$5,MAX($I$4,D4 + $I$2*(Start!$E$26-C5) - IF(C5 &gt; Start!$E$26, $I$3*E5, 0)))))</f>
        <v>0</v>
      </c>
      <c r="E5" s="49">
        <f t="shared" ca="1" si="0"/>
        <v>-2.2797394583476157E-3</v>
      </c>
      <c r="F5" s="49" cm="1">
        <f t="array" ref="F5">IF(ROW()=2,0,IF(B5="","",IFERROR(INDEX(tblAnalyse[Kumulative Zeit],_xlfn.AGGREGATE(15,6,(ROW(tblAnalyse[Datum])-ROW(INDEX(tblAnalyse[Datum],1))+1)/(tblAnalyse[Datum]&lt;&gt;""),ROW()-2)),"")))</f>
        <v>139</v>
      </c>
      <c r="G5" s="45"/>
      <c r="H5" s="50" t="s">
        <v>2</v>
      </c>
      <c r="I5" s="61">
        <v>10</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IF(ROW()=2,Start!$E$26,IF(B6="","",IFERROR(INDEX(tblAnalyse[Selen],_xlfn.AGGREGATE(15,6,(ROW(tblAnalyse[Datum])-ROW(INDEX(tblAnalyse[Datum],1))+1)/(tblAnalyse[Datum]&lt;&gt;""),ROW()-2)),"")))</f>
        <v>1.5</v>
      </c>
      <c r="D6" s="48">
        <f ca="1">IF(ROW()=2,Start!$G$26,IF(B6="","",MIN($I$5,MAX($I$4,D5 + $I$2*(Start!$E$26-C6) - IF(C6 &gt; Start!$E$26, $I$3*E6, 0)))))</f>
        <v>3</v>
      </c>
      <c r="E6" s="49">
        <f t="shared" ca="1" si="0"/>
        <v>-3.3563158579419793E-2</v>
      </c>
      <c r="F6" s="49" cm="1">
        <f t="array" ref="F6">IF(ROW()=2,0,IF(B6="","",IFERROR(INDEX(tblAnalyse[Kumulative Zeit],_xlfn.AGGREGATE(15,6,(ROW(tblAnalyse[Datum])-ROW(INDEX(tblAnalyse[Datum],1))+1)/(tblAnalyse[Datum]&lt;&gt;""),ROW()-2)),"")))</f>
        <v>166</v>
      </c>
      <c r="G6" s="45"/>
      <c r="H6" s="45"/>
      <c r="I6" s="45"/>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IF(ROW()=2,Start!$E$26,IF(B7="","",IFERROR(INDEX(tblAnalyse[Selen],_xlfn.AGGREGATE(15,6,(ROW(tblAnalyse[Datum])-ROW(INDEX(tblAnalyse[Datum],1))+1)/(tblAnalyse[Datum]&lt;&gt;""),ROW()-2)),"")))</f>
        <v/>
      </c>
      <c r="D7" s="48" t="str">
        <f>IF(ROW()=2,Start!$G$26,IF(B7="","",MIN($I$5,MAX($I$4,D6 + $I$2*(Start!$E$26-C7) - IF(C7 &gt; Start!$E$26,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IF(ROW()=2,Start!$E$26,IF(B8="","",IFERROR(INDEX(tblAnalyse[Selen],_xlfn.AGGREGATE(15,6,(ROW(tblAnalyse[Datum])-ROW(INDEX(tblAnalyse[Datum],1))+1)/(tblAnalyse[Datum]&lt;&gt;""),ROW()-2)),"")))</f>
        <v/>
      </c>
      <c r="D8" s="48" t="str">
        <f>IF(ROW()=2,Start!$G$26,IF(B8="","",MIN($I$5,MAX($I$4,D7 + $I$2*(Start!$E$26-C8) - IF(C8 &gt; Start!$E$26,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IF(ROW()=2,Start!$E$26,IF(B9="","",IFERROR(INDEX(tblAnalyse[Selen],_xlfn.AGGREGATE(15,6,(ROW(tblAnalyse[Datum])-ROW(INDEX(tblAnalyse[Datum],1))+1)/(tblAnalyse[Datum]&lt;&gt;""),ROW()-2)),"")))</f>
        <v/>
      </c>
      <c r="D9" s="48" t="str">
        <f>IF(ROW()=2,Start!$G$26,IF(B9="","",MIN($I$5,MAX($I$4,D8 + $I$2*(Start!$E$26-C9) - IF(C9 &gt; Start!$E$26,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IF(ROW()=2,Start!$E$26,IF(B10="","",IFERROR(INDEX(tblAnalyse[Selen],_xlfn.AGGREGATE(15,6,(ROW(tblAnalyse[Datum])-ROW(INDEX(tblAnalyse[Datum],1))+1)/(tblAnalyse[Datum]&lt;&gt;""),ROW()-2)),"")))</f>
        <v/>
      </c>
      <c r="D10" s="48" t="str">
        <f>IF(ROW()=2,Start!$G$26,IF(B10="","",MIN($I$5,MAX($I$4,D9 + $I$2*(Start!$E$26-C10) - IF(C10 &gt; Start!$E$26,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IF(ROW()=2,Start!$E$26,IF(B11="","",IFERROR(INDEX(tblAnalyse[Selen],_xlfn.AGGREGATE(15,6,(ROW(tblAnalyse[Datum])-ROW(INDEX(tblAnalyse[Datum],1))+1)/(tblAnalyse[Datum]&lt;&gt;""),ROW()-2)),"")))</f>
        <v/>
      </c>
      <c r="D11" s="48" t="str">
        <f>IF(ROW()=2,Start!$G$26,IF(B11="","",MIN($I$5,MAX($I$4,D10 + $I$2*(Start!$E$26-C11) - IF(C11 &gt; Start!$E$26,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IF(ROW()=2,Start!$E$26,IF(B12="","",IFERROR(INDEX(tblAnalyse[Selen],_xlfn.AGGREGATE(15,6,(ROW(tblAnalyse[Datum])-ROW(INDEX(tblAnalyse[Datum],1))+1)/(tblAnalyse[Datum]&lt;&gt;""),ROW()-2)),"")))</f>
        <v/>
      </c>
      <c r="D12" s="48" t="str">
        <f>IF(ROW()=2,Start!$G$26,IF(B12="","",MIN($I$5,MAX($I$4,D11 + $I$2*(Start!$E$26-C12) - IF(C12 &gt; Start!$E$26,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IF(ROW()=2,Start!$E$26,IF(B13="","",IFERROR(INDEX(tblAnalyse[Selen],_xlfn.AGGREGATE(15,6,(ROW(tblAnalyse[Datum])-ROW(INDEX(tblAnalyse[Datum],1))+1)/(tblAnalyse[Datum]&lt;&gt;""),ROW()-2)),"")))</f>
        <v/>
      </c>
      <c r="D13" s="48" t="str">
        <f>IF(ROW()=2,Start!$G$26,IF(B13="","",MIN($I$5,MAX($I$4,D12 + $I$2*(Start!$E$26-C13) - IF(C13 &gt; Start!$E$26,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IF(ROW()=2,Start!$E$26,IF(B14="","",IFERROR(INDEX(tblAnalyse[Selen],_xlfn.AGGREGATE(15,6,(ROW(tblAnalyse[Datum])-ROW(INDEX(tblAnalyse[Datum],1))+1)/(tblAnalyse[Datum]&lt;&gt;""),ROW()-2)),"")))</f>
        <v/>
      </c>
      <c r="D14" s="48" t="str">
        <f>IF(ROW()=2,Start!$G$26,IF(B14="","",MIN($I$5,MAX($I$4,D13 + $I$2*(Start!$E$26-C14) - IF(C14 &gt; Start!$E$26,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IF(ROW()=2,Start!$E$26,IF(B15="","",IFERROR(INDEX(tblAnalyse[Selen],_xlfn.AGGREGATE(15,6,(ROW(tblAnalyse[Datum])-ROW(INDEX(tblAnalyse[Datum],1))+1)/(tblAnalyse[Datum]&lt;&gt;""),ROW()-2)),"")))</f>
        <v/>
      </c>
      <c r="D15" s="48" t="str">
        <f>IF(ROW()=2,Start!$G$26,IF(B15="","",MIN($I$5,MAX($I$4,D14 + $I$2*(Start!$E$26-C15) - IF(C15 &gt; Start!$E$26,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IF(ROW()=2,Start!$E$26,IF(B16="","",IFERROR(INDEX(tblAnalyse[Selen],_xlfn.AGGREGATE(15,6,(ROW(tblAnalyse[Datum])-ROW(INDEX(tblAnalyse[Datum],1))+1)/(tblAnalyse[Datum]&lt;&gt;""),ROW()-2)),"")))</f>
        <v/>
      </c>
      <c r="D16" s="48" t="str">
        <f>IF(ROW()=2,Start!$G$26,IF(B16="","",MIN($I$5,MAX($I$4,D15 + $I$2*(Start!$E$26-C16) - IF(C16 &gt; Start!$E$26,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IF(ROW()=2,Start!$E$26,IF(B17="","",IFERROR(INDEX(tblAnalyse[Selen],_xlfn.AGGREGATE(15,6,(ROW(tblAnalyse[Datum])-ROW(INDEX(tblAnalyse[Datum],1))+1)/(tblAnalyse[Datum]&lt;&gt;""),ROW()-2)),"")))</f>
        <v/>
      </c>
      <c r="D17" s="48" t="str">
        <f>IF(ROW()=2,Start!$G$26,IF(B17="","",MIN($I$5,MAX($I$4,D16 + $I$2*(Start!$E$26-C17) - IF(C17 &gt; Start!$E$26,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IF(ROW()=2,Start!$E$26,IF(B18="","",IFERROR(INDEX(tblAnalyse[Selen],_xlfn.AGGREGATE(15,6,(ROW(tblAnalyse[Datum])-ROW(INDEX(tblAnalyse[Datum],1))+1)/(tblAnalyse[Datum]&lt;&gt;""),ROW()-2)),"")))</f>
        <v/>
      </c>
      <c r="D18" s="48" t="str">
        <f>IF(ROW()=2,Start!$G$26,IF(B18="","",MIN($I$5,MAX($I$4,D17 + $I$2*(Start!$E$26-C18) - IF(C18 &gt; Start!$E$26,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IF(ROW()=2,Start!$E$26,IF(B19="","",IFERROR(INDEX(tblAnalyse[Selen],_xlfn.AGGREGATE(15,6,(ROW(tblAnalyse[Datum])-ROW(INDEX(tblAnalyse[Datum],1))+1)/(tblAnalyse[Datum]&lt;&gt;""),ROW()-2)),"")))</f>
        <v/>
      </c>
      <c r="D19" s="48" t="str">
        <f>IF(ROW()=2,Start!$G$26,IF(B19="","",MIN($I$5,MAX($I$4,D18 + $I$2*(Start!$E$26-C19) - IF(C19 &gt; Start!$E$26,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IF(ROW()=2,Start!$E$26,IF(B20="","",IFERROR(INDEX(tblAnalyse[Selen],_xlfn.AGGREGATE(15,6,(ROW(tblAnalyse[Datum])-ROW(INDEX(tblAnalyse[Datum],1))+1)/(tblAnalyse[Datum]&lt;&gt;""),ROW()-2)),"")))</f>
        <v/>
      </c>
      <c r="D20" s="48" t="str">
        <f>IF(ROW()=2,Start!$G$26,IF(B20="","",MIN($I$5,MAX($I$4,D19 + $I$2*(Start!$E$26-C20) - IF(C20 &gt; Start!$E$26,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IF(ROW()=2,Start!$E$26,IF(B21="","",IFERROR(INDEX(tblAnalyse[Selen],_xlfn.AGGREGATE(15,6,(ROW(tblAnalyse[Datum])-ROW(INDEX(tblAnalyse[Datum],1))+1)/(tblAnalyse[Datum]&lt;&gt;""),ROW()-2)),"")))</f>
        <v/>
      </c>
      <c r="D21" s="48" t="str">
        <f>IF(ROW()=2,Start!$G$26,IF(B21="","",MIN($I$5,MAX($I$4,D20 + $I$2*(Start!$E$26-C21) - IF(C21 &gt; Start!$E$26,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IF(ROW()=2,Start!$E$26,IF(B22="","",IFERROR(INDEX(tblAnalyse[Selen],_xlfn.AGGREGATE(15,6,(ROW(tblAnalyse[Datum])-ROW(INDEX(tblAnalyse[Datum],1))+1)/(tblAnalyse[Datum]&lt;&gt;""),ROW()-2)),"")))</f>
        <v/>
      </c>
      <c r="D22" s="48" t="str">
        <f>IF(ROW()=2,Start!$G$26,IF(B22="","",MIN($I$5,MAX($I$4,D21 + $I$2*(Start!$E$26-C22) - IF(C22 &gt; Start!$E$26,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IF(ROW()=2,Start!$E$26,IF(B23="","",IFERROR(INDEX(tblAnalyse[Selen],_xlfn.AGGREGATE(15,6,(ROW(tblAnalyse[Datum])-ROW(INDEX(tblAnalyse[Datum],1))+1)/(tblAnalyse[Datum]&lt;&gt;""),ROW()-2)),"")))</f>
        <v/>
      </c>
      <c r="D23" s="48" t="str">
        <f>IF(ROW()=2,Start!$G$26,IF(B23="","",MIN($I$5,MAX($I$4,D22 + $I$2*(Start!$E$26-C23) - IF(C23 &gt; Start!$E$26,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IF(ROW()=2,Start!$E$26,IF(B24="","",IFERROR(INDEX(tblAnalyse[Selen],_xlfn.AGGREGATE(15,6,(ROW(tblAnalyse[Datum])-ROW(INDEX(tblAnalyse[Datum],1))+1)/(tblAnalyse[Datum]&lt;&gt;""),ROW()-2)),"")))</f>
        <v/>
      </c>
      <c r="D24" s="48" t="str">
        <f>IF(ROW()=2,Start!$G$26,IF(B24="","",MIN($I$5,MAX($I$4,D23 + $I$2*(Start!$E$26-C24) - IF(C24 &gt; Start!$E$26,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IF(ROW()=2,Start!$E$26,IF(B25="","",IFERROR(INDEX(tblAnalyse[Selen],_xlfn.AGGREGATE(15,6,(ROW(tblAnalyse[Datum])-ROW(INDEX(tblAnalyse[Datum],1))+1)/(tblAnalyse[Datum]&lt;&gt;""),ROW()-2)),"")))</f>
        <v/>
      </c>
      <c r="D25" s="48" t="str">
        <f>IF(ROW()=2,Start!$G$26,IF(B25="","",MIN($I$5,MAX($I$4,D24 + $I$2*(Start!$E$26-C25) - IF(C25 &gt; Start!$E$26,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IF(ROW()=2,Start!$E$26,IF(B26="","",IFERROR(INDEX(tblAnalyse[Selen],_xlfn.AGGREGATE(15,6,(ROW(tblAnalyse[Datum])-ROW(INDEX(tblAnalyse[Datum],1))+1)/(tblAnalyse[Datum]&lt;&gt;""),ROW()-2)),"")))</f>
        <v/>
      </c>
      <c r="D26" s="48" t="str">
        <f>IF(ROW()=2,Start!$G$26,IF(B26="","",MIN($I$5,MAX($I$4,D25 + $I$2*(Start!$E$26-C26) - IF(C26 &gt; Start!$E$26,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IF(ROW()=2,Start!$E$26,IF(B27="","",IFERROR(INDEX(tblAnalyse[Selen],_xlfn.AGGREGATE(15,6,(ROW(tblAnalyse[Datum])-ROW(INDEX(tblAnalyse[Datum],1))+1)/(tblAnalyse[Datum]&lt;&gt;""),ROW()-2)),"")))</f>
        <v/>
      </c>
      <c r="D27" s="48" t="str">
        <f>IF(ROW()=2,Start!$G$26,IF(B27="","",MIN($I$5,MAX($I$4,D26 + $I$2*(Start!$E$26-C27) - IF(C27 &gt; Start!$E$26,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IF(ROW()=2,Start!$E$26,IF(B28="","",IFERROR(INDEX(tblAnalyse[Selen],_xlfn.AGGREGATE(15,6,(ROW(tblAnalyse[Datum])-ROW(INDEX(tblAnalyse[Datum],1))+1)/(tblAnalyse[Datum]&lt;&gt;""),ROW()-2)),"")))</f>
        <v/>
      </c>
      <c r="D28" s="48" t="str">
        <f>IF(ROW()=2,Start!$G$26,IF(B28="","",MIN($I$5,MAX($I$4,D27 + $I$2*(Start!$E$26-C28) - IF(C28 &gt; Start!$E$26,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IF(ROW()=2,Start!$E$26,IF(B29="","",IFERROR(INDEX(tblAnalyse[Selen],_xlfn.AGGREGATE(15,6,(ROW(tblAnalyse[Datum])-ROW(INDEX(tblAnalyse[Datum],1))+1)/(tblAnalyse[Datum]&lt;&gt;""),ROW()-2)),"")))</f>
        <v/>
      </c>
      <c r="D29" s="48" t="str">
        <f>IF(ROW()=2,Start!$G$26,IF(B29="","",MIN($I$5,MAX($I$4,D28 + $I$2*(Start!$E$26-C29) - IF(C29 &gt; Start!$E$26,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IF(ROW()=2,Start!$E$26,IF(B30="","",IFERROR(INDEX(tblAnalyse[Selen],_xlfn.AGGREGATE(15,6,(ROW(tblAnalyse[Datum])-ROW(INDEX(tblAnalyse[Datum],1))+1)/(tblAnalyse[Datum]&lt;&gt;""),ROW()-2)),"")))</f>
        <v/>
      </c>
      <c r="D30" s="48" t="str">
        <f>IF(ROW()=2,Start!$G$26,IF(B30="","",MIN($I$5,MAX($I$4,D29 + $I$2*(Start!$E$26-C30) - IF(C30 &gt; Start!$E$26,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IF(ROW()=2,Start!$E$26,IF(B31="","",IFERROR(INDEX(tblAnalyse[Selen],_xlfn.AGGREGATE(15,6,(ROW(tblAnalyse[Datum])-ROW(INDEX(tblAnalyse[Datum],1))+1)/(tblAnalyse[Datum]&lt;&gt;""),ROW()-2)),"")))</f>
        <v/>
      </c>
      <c r="D31" s="48" t="str">
        <f>IF(ROW()=2,Start!$G$26,IF(B31="","",MIN($I$5,MAX($I$4,D30 + $I$2*(Start!$E$26-C31) - IF(C31 &gt; Start!$E$26,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IF(ROW()=2,Start!$E$26,IF(B32="","",IFERROR(INDEX(tblAnalyse[Selen],_xlfn.AGGREGATE(15,6,(ROW(tblAnalyse[Datum])-ROW(INDEX(tblAnalyse[Datum],1))+1)/(tblAnalyse[Datum]&lt;&gt;""),ROW()-2)),"")))</f>
        <v/>
      </c>
      <c r="D32" s="48" t="str">
        <f>IF(ROW()=2,Start!$G$26,IF(B32="","",MIN($I$5,MAX($I$4,D31 + $I$2*(Start!$E$26-C32) - IF(C32 &gt; Start!$E$26,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IF(ROW()=2,Start!$E$26,IF(B33="","",IFERROR(INDEX(tblAnalyse[Selen],_xlfn.AGGREGATE(15,6,(ROW(tblAnalyse[Datum])-ROW(INDEX(tblAnalyse[Datum],1))+1)/(tblAnalyse[Datum]&lt;&gt;""),ROW()-2)),"")))</f>
        <v/>
      </c>
      <c r="D33" s="48" t="str">
        <f>IF(ROW()=2,Start!$G$26,IF(B33="","",MIN($I$5,MAX($I$4,D32 + $I$2*(Start!$E$26-C33) - IF(C33 &gt; Start!$E$26,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IF(ROW()=2,Start!$E$26,IF(B34="","",IFERROR(INDEX(tblAnalyse[Selen],_xlfn.AGGREGATE(15,6,(ROW(tblAnalyse[Datum])-ROW(INDEX(tblAnalyse[Datum],1))+1)/(tblAnalyse[Datum]&lt;&gt;""),ROW()-2)),"")))</f>
        <v/>
      </c>
      <c r="D34" s="48" t="str">
        <f>IF(ROW()=2,Start!$G$26,IF(B34="","",MIN($I$5,MAX($I$4,D33 + $I$2*(Start!$E$26-C34) - IF(C34 &gt; Start!$E$26,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IF(ROW()=2,Start!$E$26,IF(B35="","",IFERROR(INDEX(tblAnalyse[Selen],_xlfn.AGGREGATE(15,6,(ROW(tblAnalyse[Datum])-ROW(INDEX(tblAnalyse[Datum],1))+1)/(tblAnalyse[Datum]&lt;&gt;""),ROW()-2)),"")))</f>
        <v/>
      </c>
      <c r="D35" s="48" t="str">
        <f>IF(ROW()=2,Start!$G$26,IF(B35="","",MIN($I$5,MAX($I$4,D34 + $I$2*(Start!$E$26-C35) - IF(C35 &gt; Start!$E$26,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IF(ROW()=2,Start!$E$26,IF(B36="","",IFERROR(INDEX(tblAnalyse[Selen],_xlfn.AGGREGATE(15,6,(ROW(tblAnalyse[Datum])-ROW(INDEX(tblAnalyse[Datum],1))+1)/(tblAnalyse[Datum]&lt;&gt;""),ROW()-2)),"")))</f>
        <v/>
      </c>
      <c r="D36" s="48" t="str">
        <f>IF(ROW()=2,Start!$G$26,IF(B36="","",MIN($I$5,MAX($I$4,D35 + $I$2*(Start!$E$26-C36) - IF(C36 &gt; Start!$E$26,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IF(ROW()=2,Start!$E$26,IF(B37="","",IFERROR(INDEX(tblAnalyse[Selen],_xlfn.AGGREGATE(15,6,(ROW(tblAnalyse[Datum])-ROW(INDEX(tblAnalyse[Datum],1))+1)/(tblAnalyse[Datum]&lt;&gt;""),ROW()-2)),"")))</f>
        <v/>
      </c>
      <c r="D37" s="48" t="str">
        <f>IF(ROW()=2,Start!$G$26,IF(B37="","",MIN($I$5,MAX($I$4,D36 + $I$2*(Start!$E$26-C37) - IF(C37 &gt; Start!$E$26,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IF(ROW()=2,Start!$E$26,IF(B38="","",IFERROR(INDEX(tblAnalyse[Selen],_xlfn.AGGREGATE(15,6,(ROW(tblAnalyse[Datum])-ROW(INDEX(tblAnalyse[Datum],1))+1)/(tblAnalyse[Datum]&lt;&gt;""),ROW()-2)),"")))</f>
        <v/>
      </c>
      <c r="D38" s="48" t="str">
        <f>IF(ROW()=2,Start!$G$26,IF(B38="","",MIN($I$5,MAX($I$4,D37 + $I$2*(Start!$E$26-C38) - IF(C38 &gt; Start!$E$26,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IF(ROW()=2,Start!$E$26,IF(B39="","",IFERROR(INDEX(tblAnalyse[Selen],_xlfn.AGGREGATE(15,6,(ROW(tblAnalyse[Datum])-ROW(INDEX(tblAnalyse[Datum],1))+1)/(tblAnalyse[Datum]&lt;&gt;""),ROW()-2)),"")))</f>
        <v/>
      </c>
      <c r="D39" s="48" t="str">
        <f>IF(ROW()=2,Start!$G$26,IF(B39="","",MIN($I$5,MAX($I$4,D38 + $I$2*(Start!$E$26-C39) - IF(C39 &gt; Start!$E$26,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IF(ROW()=2,Start!$E$26,IF(B40="","",IFERROR(INDEX(tblAnalyse[Selen],_xlfn.AGGREGATE(15,6,(ROW(tblAnalyse[Datum])-ROW(INDEX(tblAnalyse[Datum],1))+1)/(tblAnalyse[Datum]&lt;&gt;""),ROW()-2)),"")))</f>
        <v/>
      </c>
      <c r="D40" s="48" t="str">
        <f>IF(ROW()=2,Start!$G$26,IF(B40="","",MIN($I$5,MAX($I$4,D39 + $I$2*(Start!$E$26-C40) - IF(C40 &gt; Start!$E$26,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IF(ROW()=2,Start!$E$26,IF(B41="","",IFERROR(INDEX(tblAnalyse[Selen],_xlfn.AGGREGATE(15,6,(ROW(tblAnalyse[Datum])-ROW(INDEX(tblAnalyse[Datum],1))+1)/(tblAnalyse[Datum]&lt;&gt;""),ROW()-2)),"")))</f>
        <v/>
      </c>
      <c r="D41" s="48" t="str">
        <f>IF(ROW()=2,Start!$G$26,IF(B41="","",MIN($I$5,MAX($I$4,D40 + $I$2*(Start!$E$26-C41) - IF(C41 &gt; Start!$E$26,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IF(ROW()=2,Start!$E$26,IF(B42="","",IFERROR(INDEX(tblAnalyse[Selen],_xlfn.AGGREGATE(15,6,(ROW(tblAnalyse[Datum])-ROW(INDEX(tblAnalyse[Datum],1))+1)/(tblAnalyse[Datum]&lt;&gt;""),ROW()-2)),"")))</f>
        <v/>
      </c>
      <c r="D42" s="48" t="str">
        <f>IF(ROW()=2,Start!$G$26,IF(B42="","",MIN($I$5,MAX($I$4,D41 + $I$2*(Start!$E$26-C42) - IF(C42 &gt; Start!$E$26,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IF(ROW()=2,Start!$E$26,IF(B43="","",IFERROR(INDEX(tblAnalyse[Selen],_xlfn.AGGREGATE(15,6,(ROW(tblAnalyse[Datum])-ROW(INDEX(tblAnalyse[Datum],1))+1)/(tblAnalyse[Datum]&lt;&gt;""),ROW()-2)),"")))</f>
        <v/>
      </c>
      <c r="D43" s="48" t="str">
        <f>IF(ROW()=2,Start!$G$26,IF(B43="","",MIN($I$5,MAX($I$4,D42 + $I$2*(Start!$E$26-C43) - IF(C43 &gt; Start!$E$26,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IF(ROW()=2,Start!$E$26,IF(B44="","",IFERROR(INDEX(tblAnalyse[Selen],_xlfn.AGGREGATE(15,6,(ROW(tblAnalyse[Datum])-ROW(INDEX(tblAnalyse[Datum],1))+1)/(tblAnalyse[Datum]&lt;&gt;""),ROW()-2)),"")))</f>
        <v/>
      </c>
      <c r="D44" s="48" t="str">
        <f>IF(ROW()=2,Start!$G$26,IF(B44="","",MIN($I$5,MAX($I$4,D43 + $I$2*(Start!$E$26-C44) - IF(C44 &gt; Start!$E$26,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IF(ROW()=2,Start!$E$26,IF(B45="","",IFERROR(INDEX(tblAnalyse[Selen],_xlfn.AGGREGATE(15,6,(ROW(tblAnalyse[Datum])-ROW(INDEX(tblAnalyse[Datum],1))+1)/(tblAnalyse[Datum]&lt;&gt;""),ROW()-2)),"")))</f>
        <v/>
      </c>
      <c r="D45" s="48" t="str">
        <f>IF(ROW()=2,Start!$G$26,IF(B45="","",MIN($I$5,MAX($I$4,D44 + $I$2*(Start!$E$26-C45) - IF(C45 &gt; Start!$E$26,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IF(ROW()=2,Start!$E$26,IF(B46="","",IFERROR(INDEX(tblAnalyse[Selen],_xlfn.AGGREGATE(15,6,(ROW(tblAnalyse[Datum])-ROW(INDEX(tblAnalyse[Datum],1))+1)/(tblAnalyse[Datum]&lt;&gt;""),ROW()-2)),"")))</f>
        <v/>
      </c>
      <c r="D46" s="48" t="str">
        <f>IF(ROW()=2,Start!$G$26,IF(B46="","",MIN($I$5,MAX($I$4,D45 + $I$2*(Start!$E$26-C46) - IF(C46 &gt; Start!$E$26,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IF(ROW()=2,Start!$E$26,IF(B47="","",IFERROR(INDEX(tblAnalyse[Selen],_xlfn.AGGREGATE(15,6,(ROW(tblAnalyse[Datum])-ROW(INDEX(tblAnalyse[Datum],1))+1)/(tblAnalyse[Datum]&lt;&gt;""),ROW()-2)),"")))</f>
        <v/>
      </c>
      <c r="D47" s="48" t="str">
        <f>IF(ROW()=2,Start!$G$26,IF(B47="","",MIN($I$5,MAX($I$4,D46 + $I$2*(Start!$E$26-C47) - IF(C47 &gt; Start!$E$26,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IF(ROW()=2,Start!$E$26,IF(B48="","",IFERROR(INDEX(tblAnalyse[Selen],_xlfn.AGGREGATE(15,6,(ROW(tblAnalyse[Datum])-ROW(INDEX(tblAnalyse[Datum],1))+1)/(tblAnalyse[Datum]&lt;&gt;""),ROW()-2)),"")))</f>
        <v/>
      </c>
      <c r="D48" s="48" t="str">
        <f>IF(ROW()=2,Start!$G$26,IF(B48="","",MIN($I$5,MAX($I$4,D47 + $I$2*(Start!$E$26-C48) - IF(C48 &gt; Start!$E$26,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IF(ROW()=2,Start!$E$26,IF(B49="","",IFERROR(INDEX(tblAnalyse[Selen],_xlfn.AGGREGATE(15,6,(ROW(tblAnalyse[Datum])-ROW(INDEX(tblAnalyse[Datum],1))+1)/(tblAnalyse[Datum]&lt;&gt;""),ROW()-2)),"")))</f>
        <v/>
      </c>
      <c r="D49" s="48" t="str">
        <f>IF(ROW()=2,Start!$G$26,IF(B49="","",MIN($I$5,MAX($I$4,D48 + $I$2*(Start!$E$26-C49) - IF(C49 &gt; Start!$E$26,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IF(ROW()=2,Start!$E$26,IF(B50="","",IFERROR(INDEX(tblAnalyse[Selen],_xlfn.AGGREGATE(15,6,(ROW(tblAnalyse[Datum])-ROW(INDEX(tblAnalyse[Datum],1))+1)/(tblAnalyse[Datum]&lt;&gt;""),ROW()-2)),"")))</f>
        <v/>
      </c>
      <c r="D50" s="48" t="str">
        <f>IF(ROW()=2,Start!$G$26,IF(B50="","",MIN($I$5,MAX($I$4,D49 + $I$2*(Start!$E$26-C50) - IF(C50 &gt; Start!$E$26,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IF(ROW()=2,Start!$E$26,IF(B51="","",IFERROR(INDEX(tblAnalyse[Selen],_xlfn.AGGREGATE(15,6,(ROW(tblAnalyse[Datum])-ROW(INDEX(tblAnalyse[Datum],1))+1)/(tblAnalyse[Datum]&lt;&gt;""),ROW()-2)),"")))</f>
        <v/>
      </c>
      <c r="D51" s="48" t="str">
        <f>IF(ROW()=2,Start!$G$26,IF(B51="","",MIN($I$5,MAX($I$4,D50 + $I$2*(Start!$E$26-C51) - IF(C51 &gt; Start!$E$26,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IF(ROW()=2,Start!$E$26,IF(B52="","",IFERROR(INDEX(tblAnalyse[Selen],_xlfn.AGGREGATE(15,6,(ROW(tblAnalyse[Datum])-ROW(INDEX(tblAnalyse[Datum],1))+1)/(tblAnalyse[Datum]&lt;&gt;""),ROW()-2)),"")))</f>
        <v/>
      </c>
      <c r="D52" s="48" t="str">
        <f>IF(ROW()=2,Start!$G$26,IF(B52="","",MIN($I$5,MAX($I$4,D51 + $I$2*(Start!$E$26-C52) - IF(C52 &gt; Start!$E$26,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IF(ROW()=2,Start!$E$26,IF(B53="","",IFERROR(INDEX(tblAnalyse[Selen],_xlfn.AGGREGATE(15,6,(ROW(tblAnalyse[Datum])-ROW(INDEX(tblAnalyse[Datum],1))+1)/(tblAnalyse[Datum]&lt;&gt;""),ROW()-2)),"")))</f>
        <v/>
      </c>
      <c r="D53" s="48" t="str">
        <f>IF(ROW()=2,Start!$G$26,IF(B53="","",MIN($I$5,MAX($I$4,D52 + $I$2*(Start!$E$26-C53) - IF(C53 &gt; Start!$E$26,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IF(ROW()=2,Start!$E$26,IF(B54="","",IFERROR(INDEX(tblAnalyse[Selen],_xlfn.AGGREGATE(15,6,(ROW(tblAnalyse[Datum])-ROW(INDEX(tblAnalyse[Datum],1))+1)/(tblAnalyse[Datum]&lt;&gt;""),ROW()-2)),"")))</f>
        <v/>
      </c>
      <c r="D54" s="48" t="str">
        <f>IF(ROW()=2,Start!$G$26,IF(B54="","",MIN($I$5,MAX($I$4,D53 + $I$2*(Start!$E$26-C54) - IF(C54 &gt; Start!$E$26,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IF(ROW()=2,Start!$E$26,IF(B55="","",IFERROR(INDEX(tblAnalyse[Selen],_xlfn.AGGREGATE(15,6,(ROW(tblAnalyse[Datum])-ROW(INDEX(tblAnalyse[Datum],1))+1)/(tblAnalyse[Datum]&lt;&gt;""),ROW()-2)),"")))</f>
        <v/>
      </c>
      <c r="D55" s="48" t="str">
        <f>IF(ROW()=2,Start!$G$26,IF(B55="","",MIN($I$5,MAX($I$4,D54 + $I$2*(Start!$E$26-C55) - IF(C55 &gt; Start!$E$26,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IF(ROW()=2,Start!$E$26,IF(B56="","",IFERROR(INDEX(tblAnalyse[Selen],_xlfn.AGGREGATE(15,6,(ROW(tblAnalyse[Datum])-ROW(INDEX(tblAnalyse[Datum],1))+1)/(tblAnalyse[Datum]&lt;&gt;""),ROW()-2)),"")))</f>
        <v/>
      </c>
      <c r="D56" s="48" t="str">
        <f>IF(ROW()=2,Start!$G$26,IF(B56="","",MIN($I$5,MAX($I$4,D55 + $I$2*(Start!$E$26-C56) - IF(C56 &gt; Start!$E$26,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IF(ROW()=2,Start!$E$26,IF(B57="","",IFERROR(INDEX(tblAnalyse[Selen],_xlfn.AGGREGATE(15,6,(ROW(tblAnalyse[Datum])-ROW(INDEX(tblAnalyse[Datum],1))+1)/(tblAnalyse[Datum]&lt;&gt;""),ROW()-2)),"")))</f>
        <v/>
      </c>
      <c r="D57" s="48" t="str">
        <f>IF(ROW()=2,Start!$G$26,IF(B57="","",MIN($I$5,MAX($I$4,D56 + $I$2*(Start!$E$26-C57) - IF(C57 &gt; Start!$E$26,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IF(ROW()=2,Start!$E$26,IF(B58="","",IFERROR(INDEX(tblAnalyse[Selen],_xlfn.AGGREGATE(15,6,(ROW(tblAnalyse[Datum])-ROW(INDEX(tblAnalyse[Datum],1))+1)/(tblAnalyse[Datum]&lt;&gt;""),ROW()-2)),"")))</f>
        <v/>
      </c>
      <c r="D58" s="48" t="str">
        <f>IF(ROW()=2,Start!$G$26,IF(B58="","",MIN($I$5,MAX($I$4,D57 + $I$2*(Start!$E$26-C58) - IF(C58 &gt; Start!$E$26,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IF(ROW()=2,Start!$E$26,IF(B59="","",IFERROR(INDEX(tblAnalyse[Selen],_xlfn.AGGREGATE(15,6,(ROW(tblAnalyse[Datum])-ROW(INDEX(tblAnalyse[Datum],1))+1)/(tblAnalyse[Datum]&lt;&gt;""),ROW()-2)),"")))</f>
        <v/>
      </c>
      <c r="D59" s="48" t="str">
        <f>IF(ROW()=2,Start!$G$26,IF(B59="","",MIN($I$5,MAX($I$4,D58 + $I$2*(Start!$E$26-C59) - IF(C59 &gt; Start!$E$26,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IF(ROW()=2,Start!$E$26,IF(B60="","",IFERROR(INDEX(tblAnalyse[Selen],_xlfn.AGGREGATE(15,6,(ROW(tblAnalyse[Datum])-ROW(INDEX(tblAnalyse[Datum],1))+1)/(tblAnalyse[Datum]&lt;&gt;""),ROW()-2)),"")))</f>
        <v/>
      </c>
      <c r="D60" s="48" t="str">
        <f>IF(ROW()=2,Start!$G$26,IF(B60="","",MIN($I$5,MAX($I$4,D59 + $I$2*(Start!$E$26-C60) - IF(C60 &gt; Start!$E$26,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IF(ROW()=2,Start!$E$26,IF(B61="","",IFERROR(INDEX(tblAnalyse[Selen],_xlfn.AGGREGATE(15,6,(ROW(tblAnalyse[Datum])-ROW(INDEX(tblAnalyse[Datum],1))+1)/(tblAnalyse[Datum]&lt;&gt;""),ROW()-2)),"")))</f>
        <v/>
      </c>
      <c r="D61" s="48" t="str">
        <f>IF(ROW()=2,Start!$G$26,IF(B61="","",MIN($I$5,MAX($I$4,D60 + $I$2*(Start!$E$26-C61) - IF(C61 &gt; Start!$E$26,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IF(ROW()=2,Start!$E$26,IF(B62="","",IFERROR(INDEX(tblAnalyse[Selen],_xlfn.AGGREGATE(15,6,(ROW(tblAnalyse[Datum])-ROW(INDEX(tblAnalyse[Datum],1))+1)/(tblAnalyse[Datum]&lt;&gt;""),ROW()-2)),"")))</f>
        <v/>
      </c>
      <c r="D62" s="48" t="str">
        <f>IF(ROW()=2,Start!$G$26,IF(B62="","",MIN($I$5,MAX($I$4,D61 + $I$2*(Start!$E$26-C62) - IF(C62 &gt; Start!$E$26,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IF(ROW()=2,Start!$E$26,IF(B63="","",IFERROR(INDEX(tblAnalyse[Selen],_xlfn.AGGREGATE(15,6,(ROW(tblAnalyse[Datum])-ROW(INDEX(tblAnalyse[Datum],1))+1)/(tblAnalyse[Datum]&lt;&gt;""),ROW()-2)),"")))</f>
        <v/>
      </c>
      <c r="D63" s="48" t="str">
        <f>IF(ROW()=2,Start!$G$26,IF(B63="","",MIN($I$5,MAX($I$4,D62 + $I$2*(Start!$E$26-C63) - IF(C63 &gt; Start!$E$26,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IF(ROW()=2,Start!$E$26,IF(B64="","",IFERROR(INDEX(tblAnalyse[Selen],_xlfn.AGGREGATE(15,6,(ROW(tblAnalyse[Datum])-ROW(INDEX(tblAnalyse[Datum],1))+1)/(tblAnalyse[Datum]&lt;&gt;""),ROW()-2)),"")))</f>
        <v/>
      </c>
      <c r="D64" s="48" t="str">
        <f>IF(ROW()=2,Start!$G$26,IF(B64="","",MIN($I$5,MAX($I$4,D63 + $I$2*(Start!$E$26-C64) - IF(C64 &gt; Start!$E$26,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IF(ROW()=2,Start!$E$26,IF(B65="","",IFERROR(INDEX(tblAnalyse[Selen],_xlfn.AGGREGATE(15,6,(ROW(tblAnalyse[Datum])-ROW(INDEX(tblAnalyse[Datum],1))+1)/(tblAnalyse[Datum]&lt;&gt;""),ROW()-2)),"")))</f>
        <v/>
      </c>
      <c r="D65" s="48" t="str">
        <f>IF(ROW()=2,Start!$G$26,IF(B65="","",MIN($I$5,MAX($I$4,D64 + $I$2*(Start!$E$26-C65) - IF(C65 &gt; Start!$E$26,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IF(ROW()=2,Start!$E$26,IF(B66="","",IFERROR(INDEX(tblAnalyse[Selen],_xlfn.AGGREGATE(15,6,(ROW(tblAnalyse[Datum])-ROW(INDEX(tblAnalyse[Datum],1))+1)/(tblAnalyse[Datum]&lt;&gt;""),ROW()-2)),"")))</f>
        <v/>
      </c>
      <c r="D66" s="48" t="str">
        <f>IF(ROW()=2,Start!$G$26,IF(B66="","",MIN($I$5,MAX($I$4,D65 + $I$2*(Start!$E$26-C66) - IF(C66 &gt; Start!$E$26,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IF(ROW()=2,Start!$E$26,IF(B67="","",IFERROR(INDEX(tblAnalyse[Selen],_xlfn.AGGREGATE(15,6,(ROW(tblAnalyse[Datum])-ROW(INDEX(tblAnalyse[Datum],1))+1)/(tblAnalyse[Datum]&lt;&gt;""),ROW()-2)),"")))</f>
        <v/>
      </c>
      <c r="D67" s="48" t="str">
        <f>IF(ROW()=2,Start!$G$26,IF(B67="","",MIN($I$5,MAX($I$4,D66 + $I$2*(Start!$E$26-C67) - IF(C67 &gt; Start!$E$26,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IF(ROW()=2,Start!$E$26,IF(B68="","",IFERROR(INDEX(tblAnalyse[Selen],_xlfn.AGGREGATE(15,6,(ROW(tblAnalyse[Datum])-ROW(INDEX(tblAnalyse[Datum],1))+1)/(tblAnalyse[Datum]&lt;&gt;""),ROW()-2)),"")))</f>
        <v/>
      </c>
      <c r="D68" s="48" t="str">
        <f>IF(ROW()=2,Start!$G$26,IF(B68="","",MIN($I$5,MAX($I$4,D67 + $I$2*(Start!$E$26-C68) - IF(C68 &gt; Start!$E$26,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IF(ROW()=2,Start!$E$26,IF(B69="","",IFERROR(INDEX(tblAnalyse[Selen],_xlfn.AGGREGATE(15,6,(ROW(tblAnalyse[Datum])-ROW(INDEX(tblAnalyse[Datum],1))+1)/(tblAnalyse[Datum]&lt;&gt;""),ROW()-2)),"")))</f>
        <v/>
      </c>
      <c r="D69" s="48" t="str">
        <f>IF(ROW()=2,Start!$G$26,IF(B69="","",MIN($I$5,MAX($I$4,D68 + $I$2*(Start!$E$26-C69) - IF(C69 &gt; Start!$E$26,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IF(ROW()=2,Start!$E$26,IF(B70="","",IFERROR(INDEX(tblAnalyse[Selen],_xlfn.AGGREGATE(15,6,(ROW(tblAnalyse[Datum])-ROW(INDEX(tblAnalyse[Datum],1))+1)/(tblAnalyse[Datum]&lt;&gt;""),ROW()-2)),"")))</f>
        <v/>
      </c>
      <c r="D70" s="48" t="str">
        <f>IF(ROW()=2,Start!$G$26,IF(B70="","",MIN($I$5,MAX($I$4,D69 + $I$2*(Start!$E$26-C70) - IF(C70 &gt; Start!$E$26,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IF(ROW()=2,Start!$E$26,IF(B71="","",IFERROR(INDEX(tblAnalyse[Selen],_xlfn.AGGREGATE(15,6,(ROW(tblAnalyse[Datum])-ROW(INDEX(tblAnalyse[Datum],1))+1)/(tblAnalyse[Datum]&lt;&gt;""),ROW()-2)),"")))</f>
        <v/>
      </c>
      <c r="D71" s="48" t="str">
        <f>IF(ROW()=2,Start!$G$26,IF(B71="","",MIN($I$5,MAX($I$4,D70 + $I$2*(Start!$E$26-C71) - IF(C71 &gt; Start!$E$26,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IF(ROW()=2,Start!$E$26,IF(B72="","",IFERROR(INDEX(tblAnalyse[Selen],_xlfn.AGGREGATE(15,6,(ROW(tblAnalyse[Datum])-ROW(INDEX(tblAnalyse[Datum],1))+1)/(tblAnalyse[Datum]&lt;&gt;""),ROW()-2)),"")))</f>
        <v/>
      </c>
      <c r="D72" s="48" t="str">
        <f>IF(ROW()=2,Start!$G$26,IF(B72="","",MIN($I$5,MAX($I$4,D71 + $I$2*(Start!$E$26-C72) - IF(C72 &gt; Start!$E$26,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IF(ROW()=2,Start!$E$26,IF(B73="","",IFERROR(INDEX(tblAnalyse[Selen],_xlfn.AGGREGATE(15,6,(ROW(tblAnalyse[Datum])-ROW(INDEX(tblAnalyse[Datum],1))+1)/(tblAnalyse[Datum]&lt;&gt;""),ROW()-2)),"")))</f>
        <v/>
      </c>
      <c r="D73" s="48" t="str">
        <f>IF(ROW()=2,Start!$G$26,IF(B73="","",MIN($I$5,MAX($I$4,D72 + $I$2*(Start!$E$26-C73) - IF(C73 &gt; Start!$E$26,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IF(ROW()=2,Start!$E$26,IF(B74="","",IFERROR(INDEX(tblAnalyse[Selen],_xlfn.AGGREGATE(15,6,(ROW(tblAnalyse[Datum])-ROW(INDEX(tblAnalyse[Datum],1))+1)/(tblAnalyse[Datum]&lt;&gt;""),ROW()-2)),"")))</f>
        <v/>
      </c>
      <c r="D74" s="48" t="str">
        <f>IF(ROW()=2,Start!$G$26,IF(B74="","",MIN($I$5,MAX($I$4,D73 + $I$2*(Start!$E$26-C74) - IF(C74 &gt; Start!$E$26,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IF(ROW()=2,Start!$E$26,IF(B75="","",IFERROR(INDEX(tblAnalyse[Selen],_xlfn.AGGREGATE(15,6,(ROW(tblAnalyse[Datum])-ROW(INDEX(tblAnalyse[Datum],1))+1)/(tblAnalyse[Datum]&lt;&gt;""),ROW()-2)),"")))</f>
        <v/>
      </c>
      <c r="D75" s="48" t="str">
        <f>IF(ROW()=2,Start!$G$26,IF(B75="","",MIN($I$5,MAX($I$4,D74 + $I$2*(Start!$E$26-C75) - IF(C75 &gt; Start!$E$26,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IF(ROW()=2,Start!$E$26,IF(B76="","",IFERROR(INDEX(tblAnalyse[Selen],_xlfn.AGGREGATE(15,6,(ROW(tblAnalyse[Datum])-ROW(INDEX(tblAnalyse[Datum],1))+1)/(tblAnalyse[Datum]&lt;&gt;""),ROW()-2)),"")))</f>
        <v/>
      </c>
      <c r="D76" s="48" t="str">
        <f>IF(ROW()=2,Start!$G$26,IF(B76="","",MIN($I$5,MAX($I$4,D75 + $I$2*(Start!$E$26-C76) - IF(C76 &gt; Start!$E$26,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IF(ROW()=2,Start!$E$26,IF(B77="","",IFERROR(INDEX(tblAnalyse[Selen],_xlfn.AGGREGATE(15,6,(ROW(tblAnalyse[Datum])-ROW(INDEX(tblAnalyse[Datum],1))+1)/(tblAnalyse[Datum]&lt;&gt;""),ROW()-2)),"")))</f>
        <v/>
      </c>
      <c r="D77" s="48" t="str">
        <f>IF(ROW()=2,Start!$G$26,IF(B77="","",MIN($I$5,MAX($I$4,D76 + $I$2*(Start!$E$26-C77) - IF(C77 &gt; Start!$E$26,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IF(ROW()=2,Start!$E$26,IF(B78="","",IFERROR(INDEX(tblAnalyse[Selen],_xlfn.AGGREGATE(15,6,(ROW(tblAnalyse[Datum])-ROW(INDEX(tblAnalyse[Datum],1))+1)/(tblAnalyse[Datum]&lt;&gt;""),ROW()-2)),"")))</f>
        <v/>
      </c>
      <c r="D78" s="48" t="str">
        <f>IF(ROW()=2,Start!$G$26,IF(B78="","",MIN($I$5,MAX($I$4,D77 + $I$2*(Start!$E$26-C78) - IF(C78 &gt; Start!$E$26,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IF(ROW()=2,Start!$E$26,IF(B79="","",IFERROR(INDEX(tblAnalyse[Selen],_xlfn.AGGREGATE(15,6,(ROW(tblAnalyse[Datum])-ROW(INDEX(tblAnalyse[Datum],1))+1)/(tblAnalyse[Datum]&lt;&gt;""),ROW()-2)),"")))</f>
        <v/>
      </c>
      <c r="D79" s="48" t="str">
        <f>IF(ROW()=2,Start!$G$26,IF(B79="","",MIN($I$5,MAX($I$4,D78 + $I$2*(Start!$E$26-C79) - IF(C79 &gt; Start!$E$26,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IF(ROW()=2,Start!$E$26,IF(B80="","",IFERROR(INDEX(tblAnalyse[Selen],_xlfn.AGGREGATE(15,6,(ROW(tblAnalyse[Datum])-ROW(INDEX(tblAnalyse[Datum],1))+1)/(tblAnalyse[Datum]&lt;&gt;""),ROW()-2)),"")))</f>
        <v/>
      </c>
      <c r="D80" s="48" t="str">
        <f>IF(ROW()=2,Start!$G$26,IF(B80="","",MIN($I$5,MAX($I$4,D79 + $I$2*(Start!$E$26-C80) - IF(C80 &gt; Start!$E$26,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IF(ROW()=2,Start!$E$26,IF(B81="","",IFERROR(INDEX(tblAnalyse[Selen],_xlfn.AGGREGATE(15,6,(ROW(tblAnalyse[Datum])-ROW(INDEX(tblAnalyse[Datum],1))+1)/(tblAnalyse[Datum]&lt;&gt;""),ROW()-2)),"")))</f>
        <v/>
      </c>
      <c r="D81" s="48" t="str">
        <f>IF(ROW()=2,Start!$G$26,IF(B81="","",MIN($I$5,MAX($I$4,D80 + $I$2*(Start!$E$26-C81) - IF(C81 &gt; Start!$E$26,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IF(ROW()=2,Start!$E$26,IF(B82="","",IFERROR(INDEX(tblAnalyse[Selen],_xlfn.AGGREGATE(15,6,(ROW(tblAnalyse[Datum])-ROW(INDEX(tblAnalyse[Datum],1))+1)/(tblAnalyse[Datum]&lt;&gt;""),ROW()-2)),"")))</f>
        <v/>
      </c>
      <c r="D82" s="48" t="str">
        <f>IF(ROW()=2,Start!$G$26,IF(B82="","",MIN($I$5,MAX($I$4,D81 + $I$2*(Start!$E$26-C82) - IF(C82 &gt; Start!$E$26,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IF(ROW()=2,Start!$E$26,IF(B83="","",IFERROR(INDEX(tblAnalyse[Selen],_xlfn.AGGREGATE(15,6,(ROW(tblAnalyse[Datum])-ROW(INDEX(tblAnalyse[Datum],1))+1)/(tblAnalyse[Datum]&lt;&gt;""),ROW()-2)),"")))</f>
        <v/>
      </c>
      <c r="D83" s="48" t="str">
        <f>IF(ROW()=2,Start!$G$26,IF(B83="","",MIN($I$5,MAX($I$4,D82 + $I$2*(Start!$E$26-C83) - IF(C83 &gt; Start!$E$26,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IF(ROW()=2,Start!$E$26,IF(B84="","",IFERROR(INDEX(tblAnalyse[Selen],_xlfn.AGGREGATE(15,6,(ROW(tblAnalyse[Datum])-ROW(INDEX(tblAnalyse[Datum],1))+1)/(tblAnalyse[Datum]&lt;&gt;""),ROW()-2)),"")))</f>
        <v/>
      </c>
      <c r="D84" s="48" t="str">
        <f>IF(ROW()=2,Start!$G$26,IF(B84="","",MIN($I$5,MAX($I$4,D83 + $I$2*(Start!$E$26-C84) - IF(C84 &gt; Start!$E$26,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IF(ROW()=2,Start!$E$26,IF(B85="","",IFERROR(INDEX(tblAnalyse[Selen],_xlfn.AGGREGATE(15,6,(ROW(tblAnalyse[Datum])-ROW(INDEX(tblAnalyse[Datum],1))+1)/(tblAnalyse[Datum]&lt;&gt;""),ROW()-2)),"")))</f>
        <v/>
      </c>
      <c r="D85" s="48" t="str">
        <f>IF(ROW()=2,Start!$G$26,IF(B85="","",MIN($I$5,MAX($I$4,D84 + $I$2*(Start!$E$26-C85) - IF(C85 &gt; Start!$E$26,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IF(ROW()=2,Start!$E$26,IF(B86="","",IFERROR(INDEX(tblAnalyse[Selen],_xlfn.AGGREGATE(15,6,(ROW(tblAnalyse[Datum])-ROW(INDEX(tblAnalyse[Datum],1))+1)/(tblAnalyse[Datum]&lt;&gt;""),ROW()-2)),"")))</f>
        <v/>
      </c>
      <c r="D86" s="48" t="str">
        <f>IF(ROW()=2,Start!$G$26,IF(B86="","",MIN($I$5,MAX($I$4,D85 + $I$2*(Start!$E$26-C86) - IF(C86 &gt; Start!$E$26,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IF(ROW()=2,Start!$E$26,IF(B87="","",IFERROR(INDEX(tblAnalyse[Selen],_xlfn.AGGREGATE(15,6,(ROW(tblAnalyse[Datum])-ROW(INDEX(tblAnalyse[Datum],1))+1)/(tblAnalyse[Datum]&lt;&gt;""),ROW()-2)),"")))</f>
        <v/>
      </c>
      <c r="D87" s="48" t="str">
        <f>IF(ROW()=2,Start!$G$26,IF(B87="","",MIN($I$5,MAX($I$4,D86 + $I$2*(Start!$E$26-C87) - IF(C87 &gt; Start!$E$26,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IF(ROW()=2,Start!$E$26,IF(B88="","",IFERROR(INDEX(tblAnalyse[Selen],_xlfn.AGGREGATE(15,6,(ROW(tblAnalyse[Datum])-ROW(INDEX(tblAnalyse[Datum],1))+1)/(tblAnalyse[Datum]&lt;&gt;""),ROW()-2)),"")))</f>
        <v/>
      </c>
      <c r="D88" s="48" t="str">
        <f>IF(ROW()=2,Start!$G$26,IF(B88="","",MIN($I$5,MAX($I$4,D87 + $I$2*(Start!$E$26-C88) - IF(C88 &gt; Start!$E$26,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IF(ROW()=2,Start!$E$26,IF(B89="","",IFERROR(INDEX(tblAnalyse[Selen],_xlfn.AGGREGATE(15,6,(ROW(tblAnalyse[Datum])-ROW(INDEX(tblAnalyse[Datum],1))+1)/(tblAnalyse[Datum]&lt;&gt;""),ROW()-2)),"")))</f>
        <v/>
      </c>
      <c r="D89" s="48" t="str">
        <f>IF(ROW()=2,Start!$G$26,IF(B89="","",MIN($I$5,MAX($I$4,D88 + $I$2*(Start!$E$26-C89) - IF(C89 &gt; Start!$E$26,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IF(ROW()=2,Start!$E$26,IF(B90="","",IFERROR(INDEX(tblAnalyse[Selen],_xlfn.AGGREGATE(15,6,(ROW(tblAnalyse[Datum])-ROW(INDEX(tblAnalyse[Datum],1))+1)/(tblAnalyse[Datum]&lt;&gt;""),ROW()-2)),"")))</f>
        <v/>
      </c>
      <c r="D90" s="48" t="str">
        <f>IF(ROW()=2,Start!$G$26,IF(B90="","",MIN($I$5,MAX($I$4,D89 + $I$2*(Start!$E$26-C90) - IF(C90 &gt; Start!$E$26,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IF(ROW()=2,Start!$E$26,IF(B91="","",IFERROR(INDEX(tblAnalyse[Selen],_xlfn.AGGREGATE(15,6,(ROW(tblAnalyse[Datum])-ROW(INDEX(tblAnalyse[Datum],1))+1)/(tblAnalyse[Datum]&lt;&gt;""),ROW()-2)),"")))</f>
        <v/>
      </c>
      <c r="D91" s="48" t="str">
        <f>IF(ROW()=2,Start!$G$26,IF(B91="","",MIN($I$5,MAX($I$4,D90 + $I$2*(Start!$E$26-C91) - IF(C91 &gt; Start!$E$26,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IF(ROW()=2,Start!$E$26,IF(B92="","",IFERROR(INDEX(tblAnalyse[Selen],_xlfn.AGGREGATE(15,6,(ROW(tblAnalyse[Datum])-ROW(INDEX(tblAnalyse[Datum],1))+1)/(tblAnalyse[Datum]&lt;&gt;""),ROW()-2)),"")))</f>
        <v/>
      </c>
      <c r="D92" s="48" t="str">
        <f>IF(ROW()=2,Start!$G$26,IF(B92="","",MIN($I$5,MAX($I$4,D91 + $I$2*(Start!$E$26-C92) - IF(C92 &gt; Start!$E$26,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IF(ROW()=2,Start!$E$26,IF(B93="","",IFERROR(INDEX(tblAnalyse[Selen],_xlfn.AGGREGATE(15,6,(ROW(tblAnalyse[Datum])-ROW(INDEX(tblAnalyse[Datum],1))+1)/(tblAnalyse[Datum]&lt;&gt;""),ROW()-2)),"")))</f>
        <v/>
      </c>
      <c r="D93" s="48" t="str">
        <f>IF(ROW()=2,Start!$G$26,IF(B93="","",MIN($I$5,MAX($I$4,D92 + $I$2*(Start!$E$26-C93) - IF(C93 &gt; Start!$E$26,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IF(ROW()=2,Start!$E$26,IF(B94="","",IFERROR(INDEX(tblAnalyse[Selen],_xlfn.AGGREGATE(15,6,(ROW(tblAnalyse[Datum])-ROW(INDEX(tblAnalyse[Datum],1))+1)/(tblAnalyse[Datum]&lt;&gt;""),ROW()-2)),"")))</f>
        <v/>
      </c>
      <c r="D94" s="48" t="str">
        <f>IF(ROW()=2,Start!$G$26,IF(B94="","",MIN($I$5,MAX($I$4,D93 + $I$2*(Start!$E$26-C94) - IF(C94 &gt; Start!$E$26,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IF(ROW()=2,Start!$E$26,IF(B95="","",IFERROR(INDEX(tblAnalyse[Selen],_xlfn.AGGREGATE(15,6,(ROW(tblAnalyse[Datum])-ROW(INDEX(tblAnalyse[Datum],1))+1)/(tblAnalyse[Datum]&lt;&gt;""),ROW()-2)),"")))</f>
        <v/>
      </c>
      <c r="D95" s="48" t="str">
        <f>IF(ROW()=2,Start!$G$26,IF(B95="","",MIN($I$5,MAX($I$4,D94 + $I$2*(Start!$E$26-C95) - IF(C95 &gt; Start!$E$26,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IF(ROW()=2,Start!$E$26,IF(B96="","",IFERROR(INDEX(tblAnalyse[Selen],_xlfn.AGGREGATE(15,6,(ROW(tblAnalyse[Datum])-ROW(INDEX(tblAnalyse[Datum],1))+1)/(tblAnalyse[Datum]&lt;&gt;""),ROW()-2)),"")))</f>
        <v/>
      </c>
      <c r="D96" s="48" t="str">
        <f>IF(ROW()=2,Start!$G$26,IF(B96="","",MIN($I$5,MAX($I$4,D95 + $I$2*(Start!$E$26-C96) - IF(C96 &gt; Start!$E$26,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IF(ROW()=2,Start!$E$26,IF(B97="","",IFERROR(INDEX(tblAnalyse[Selen],_xlfn.AGGREGATE(15,6,(ROW(tblAnalyse[Datum])-ROW(INDEX(tblAnalyse[Datum],1))+1)/(tblAnalyse[Datum]&lt;&gt;""),ROW()-2)),"")))</f>
        <v/>
      </c>
      <c r="D97" s="48" t="str">
        <f>IF(ROW()=2,Start!$G$26,IF(B97="","",MIN($I$5,MAX($I$4,D96 + $I$2*(Start!$E$26-C97) - IF(C97 &gt; Start!$E$26,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IF(ROW()=2,Start!$E$26,IF(B98="","",IFERROR(INDEX(tblAnalyse[Selen],_xlfn.AGGREGATE(15,6,(ROW(tblAnalyse[Datum])-ROW(INDEX(tblAnalyse[Datum],1))+1)/(tblAnalyse[Datum]&lt;&gt;""),ROW()-2)),"")))</f>
        <v/>
      </c>
      <c r="D98" s="48" t="str">
        <f>IF(ROW()=2,Start!$G$26,IF(B98="","",MIN($I$5,MAX($I$4,D97 + $I$2*(Start!$E$26-C98) - IF(C98 &gt; Start!$E$26,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IF(ROW()=2,Start!$E$26,IF(B99="","",IFERROR(INDEX(tblAnalyse[Selen],_xlfn.AGGREGATE(15,6,(ROW(tblAnalyse[Datum])-ROW(INDEX(tblAnalyse[Datum],1))+1)/(tblAnalyse[Datum]&lt;&gt;""),ROW()-2)),"")))</f>
        <v/>
      </c>
      <c r="D99" s="48" t="str">
        <f>IF(ROW()=2,Start!$G$26,IF(B99="","",MIN($I$5,MAX($I$4,D98 + $I$2*(Start!$E$26-C99) - IF(C99 &gt; Start!$E$26,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IF(ROW()=2,Start!$E$26,IF(B100="","",IFERROR(INDEX(tblAnalyse[Selen],_xlfn.AGGREGATE(15,6,(ROW(tblAnalyse[Datum])-ROW(INDEX(tblAnalyse[Datum],1))+1)/(tblAnalyse[Datum]&lt;&gt;""),ROW()-2)),"")))</f>
        <v/>
      </c>
      <c r="D100" s="48" t="str">
        <f>IF(ROW()=2,Start!$G$26,IF(B100="","",MIN($I$5,MAX($I$4,D99 + $I$2*(Start!$E$26-C100) - IF(C100 &gt; Start!$E$26,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IF(ROW()=2,Start!$E$26,IF(B101="","",IFERROR(INDEX(tblAnalyse[Selen],_xlfn.AGGREGATE(15,6,(ROW(tblAnalyse[Datum])-ROW(INDEX(tblAnalyse[Datum],1))+1)/(tblAnalyse[Datum]&lt;&gt;""),ROW()-2)),"")))</f>
        <v/>
      </c>
      <c r="D101" s="48" t="str">
        <f>IF(ROW()=2,Start!$G$26,IF(B101="","",MIN($I$5,MAX($I$4,D100 + $I$2*(Start!$E$26-C101) - IF(C101 &gt; Start!$E$26,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IF(ROW()=2,Start!$E$26,IF(B102="","",IFERROR(INDEX(tblAnalyse[Selen],_xlfn.AGGREGATE(15,6,(ROW(tblAnalyse[Datum])-ROW(INDEX(tblAnalyse[Datum],1))+1)/(tblAnalyse[Datum]&lt;&gt;""),ROW()-2)),"")))</f>
        <v/>
      </c>
      <c r="D102" s="48" t="str">
        <f>IF(ROW()=2,Start!$G$26,IF(B102="","",MIN($I$5,MAX($I$4,D101 + $I$2*(Start!$E$26-C102) - IF(C102 &gt; Start!$E$26,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IF(ROW()=2,Start!$E$26,IF(B103="","",IFERROR(INDEX(tblAnalyse[Selen],_xlfn.AGGREGATE(15,6,(ROW(tblAnalyse[Datum])-ROW(INDEX(tblAnalyse[Datum],1))+1)/(tblAnalyse[Datum]&lt;&gt;""),ROW()-2)),"")))</f>
        <v/>
      </c>
      <c r="D103" s="48" t="str">
        <f>IF(ROW()=2,Start!$G$26,IF(B103="","",MIN($I$5,MAX($I$4,D102 + $I$2*(Start!$E$26-C103) - IF(C103 &gt; Start!$E$26,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IF(ROW()=2,Start!$E$26,IF(B104="","",IFERROR(INDEX(tblAnalyse[Selen],_xlfn.AGGREGATE(15,6,(ROW(tblAnalyse[Datum])-ROW(INDEX(tblAnalyse[Datum],1))+1)/(tblAnalyse[Datum]&lt;&gt;""),ROW()-2)),"")))</f>
        <v/>
      </c>
      <c r="D104" s="48" t="str">
        <f>IF(ROW()=2,Start!$G$26,IF(B104="","",MIN($I$5,MAX($I$4,D103 + $I$2*(Start!$E$26-C104) - IF(C104 &gt; Start!$E$26,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IF(ROW()=2,Start!$E$26,IF(B105="","",IFERROR(INDEX(tblAnalyse[Selen],_xlfn.AGGREGATE(15,6,(ROW(tblAnalyse[Datum])-ROW(INDEX(tblAnalyse[Datum],1))+1)/(tblAnalyse[Datum]&lt;&gt;""),ROW()-2)),"")))</f>
        <v/>
      </c>
      <c r="D105" s="48" t="str">
        <f>IF(ROW()=2,Start!$G$26,IF(B105="","",MIN($I$5,MAX($I$4,D104 + $I$2*(Start!$E$26-C105) - IF(C105 &gt; Start!$E$26,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IF(ROW()=2,Start!$E$26,IF(B106="","",IFERROR(INDEX(tblAnalyse[Selen],_xlfn.AGGREGATE(15,6,(ROW(tblAnalyse[Datum])-ROW(INDEX(tblAnalyse[Datum],1))+1)/(tblAnalyse[Datum]&lt;&gt;""),ROW()-2)),"")))</f>
        <v/>
      </c>
      <c r="D106" s="48" t="str">
        <f>IF(ROW()=2,Start!$G$26,IF(B106="","",MIN($I$5,MAX($I$4,D105 + $I$2*(Start!$E$26-C106) - IF(C106 &gt; Start!$E$26,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IF(ROW()=2,Start!$E$26,IF(B107="","",IFERROR(INDEX(tblAnalyse[Selen],_xlfn.AGGREGATE(15,6,(ROW(tblAnalyse[Datum])-ROW(INDEX(tblAnalyse[Datum],1))+1)/(tblAnalyse[Datum]&lt;&gt;""),ROW()-2)),"")))</f>
        <v/>
      </c>
      <c r="D107" s="48" t="str">
        <f>IF(ROW()=2,Start!$G$26,IF(B107="","",MIN($I$5,MAX($I$4,D106 + $I$2*(Start!$E$26-C107) - IF(C107 &gt; Start!$E$26,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IF(ROW()=2,Start!$E$26,IF(B108="","",IFERROR(INDEX(tblAnalyse[Selen],_xlfn.AGGREGATE(15,6,(ROW(tblAnalyse[Datum])-ROW(INDEX(tblAnalyse[Datum],1))+1)/(tblAnalyse[Datum]&lt;&gt;""),ROW()-2)),"")))</f>
        <v/>
      </c>
      <c r="D108" s="48" t="str">
        <f>IF(ROW()=2,Start!$G$26,IF(B108="","",MIN($I$5,MAX($I$4,D107 + $I$2*(Start!$E$26-C108) - IF(C108 &gt; Start!$E$26,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IF(ROW()=2,Start!$E$26,IF(B109="","",IFERROR(INDEX(tblAnalyse[Selen],_xlfn.AGGREGATE(15,6,(ROW(tblAnalyse[Datum])-ROW(INDEX(tblAnalyse[Datum],1))+1)/(tblAnalyse[Datum]&lt;&gt;""),ROW()-2)),"")))</f>
        <v/>
      </c>
      <c r="D109" s="48" t="str">
        <f>IF(ROW()=2,Start!$G$26,IF(B109="","",MIN($I$5,MAX($I$4,D108 + $I$2*(Start!$E$26-C109) - IF(C109 &gt; Start!$E$26,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IF(ROW()=2,Start!$E$26,IF(B110="","",IFERROR(INDEX(tblAnalyse[Selen],_xlfn.AGGREGATE(15,6,(ROW(tblAnalyse[Datum])-ROW(INDEX(tblAnalyse[Datum],1))+1)/(tblAnalyse[Datum]&lt;&gt;""),ROW()-2)),"")))</f>
        <v/>
      </c>
      <c r="D110" s="48" t="str">
        <f>IF(ROW()=2,Start!$G$26,IF(B110="","",MIN($I$5,MAX($I$4,D109 + $I$2*(Start!$E$26-C110) - IF(C110 &gt; Start!$E$26,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IF(ROW()=2,Start!$E$26,IF(B111="","",IFERROR(INDEX(tblAnalyse[Selen],_xlfn.AGGREGATE(15,6,(ROW(tblAnalyse[Datum])-ROW(INDEX(tblAnalyse[Datum],1))+1)/(tblAnalyse[Datum]&lt;&gt;""),ROW()-2)),"")))</f>
        <v/>
      </c>
      <c r="D111" s="48" t="str">
        <f>IF(ROW()=2,Start!$G$26,IF(B111="","",MIN($I$5,MAX($I$4,D110 + $I$2*(Start!$E$26-C111) - IF(C111 &gt; Start!$E$26,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IF(ROW()=2,Start!$E$26,IF(B112="","",IFERROR(INDEX(tblAnalyse[Selen],_xlfn.AGGREGATE(15,6,(ROW(tblAnalyse[Datum])-ROW(INDEX(tblAnalyse[Datum],1))+1)/(tblAnalyse[Datum]&lt;&gt;""),ROW()-2)),"")))</f>
        <v/>
      </c>
      <c r="D112" s="48" t="str">
        <f>IF(ROW()=2,Start!$G$26,IF(B112="","",MIN($I$5,MAX($I$4,D111 + $I$2*(Start!$E$26-C112) - IF(C112 &gt; Start!$E$26,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IF(ROW()=2,Start!$E$26,IF(B113="","",IFERROR(INDEX(tblAnalyse[Selen],_xlfn.AGGREGATE(15,6,(ROW(tblAnalyse[Datum])-ROW(INDEX(tblAnalyse[Datum],1))+1)/(tblAnalyse[Datum]&lt;&gt;""),ROW()-2)),"")))</f>
        <v/>
      </c>
      <c r="D113" s="48" t="str">
        <f>IF(ROW()=2,Start!$G$26,IF(B113="","",MIN($I$5,MAX($I$4,D112 + $I$2*(Start!$E$26-C113) - IF(C113 &gt; Start!$E$26,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IF(ROW()=2,Start!$E$26,IF(B114="","",IFERROR(INDEX(tblAnalyse[Selen],_xlfn.AGGREGATE(15,6,(ROW(tblAnalyse[Datum])-ROW(INDEX(tblAnalyse[Datum],1))+1)/(tblAnalyse[Datum]&lt;&gt;""),ROW()-2)),"")))</f>
        <v/>
      </c>
      <c r="D114" s="48" t="str">
        <f>IF(ROW()=2,Start!$G$26,IF(B114="","",MIN($I$5,MAX($I$4,D113 + $I$2*(Start!$E$26-C114) - IF(C114 &gt; Start!$E$26,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IF(ROW()=2,Start!$E$26,IF(B115="","",IFERROR(INDEX(tblAnalyse[Selen],_xlfn.AGGREGATE(15,6,(ROW(tblAnalyse[Datum])-ROW(INDEX(tblAnalyse[Datum],1))+1)/(tblAnalyse[Datum]&lt;&gt;""),ROW()-2)),"")))</f>
        <v/>
      </c>
      <c r="D115" s="48" t="str">
        <f>IF(ROW()=2,Start!$G$26,IF(B115="","",MIN($I$5,MAX($I$4,D114 + $I$2*(Start!$E$26-C115) - IF(C115 &gt; Start!$E$26,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IF(ROW()=2,Start!$E$26,IF(B116="","",IFERROR(INDEX(tblAnalyse[Selen],_xlfn.AGGREGATE(15,6,(ROW(tblAnalyse[Datum])-ROW(INDEX(tblAnalyse[Datum],1))+1)/(tblAnalyse[Datum]&lt;&gt;""),ROW()-2)),"")))</f>
        <v/>
      </c>
      <c r="D116" s="48" t="str">
        <f>IF(ROW()=2,Start!$G$26,IF(B116="","",MIN($I$5,MAX($I$4,D115 + $I$2*(Start!$E$26-C116) - IF(C116 &gt; Start!$E$26,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IF(ROW()=2,Start!$E$26,IF(B117="","",IFERROR(INDEX(tblAnalyse[Selen],_xlfn.AGGREGATE(15,6,(ROW(tblAnalyse[Datum])-ROW(INDEX(tblAnalyse[Datum],1))+1)/(tblAnalyse[Datum]&lt;&gt;""),ROW()-2)),"")))</f>
        <v/>
      </c>
      <c r="D117" s="48" t="str">
        <f>IF(ROW()=2,Start!$G$26,IF(B117="","",MIN($I$5,MAX($I$4,D116 + $I$2*(Start!$E$26-C117) - IF(C117 &gt; Start!$E$26,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IF(ROW()=2,Start!$E$26,IF(B118="","",IFERROR(INDEX(tblAnalyse[Selen],_xlfn.AGGREGATE(15,6,(ROW(tblAnalyse[Datum])-ROW(INDEX(tblAnalyse[Datum],1))+1)/(tblAnalyse[Datum]&lt;&gt;""),ROW()-2)),"")))</f>
        <v/>
      </c>
      <c r="D118" s="48" t="str">
        <f>IF(ROW()=2,Start!$G$26,IF(B118="","",MIN($I$5,MAX($I$4,D117 + $I$2*(Start!$E$26-C118) - IF(C118 &gt; Start!$E$26,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IF(ROW()=2,Start!$E$26,IF(B119="","",IFERROR(INDEX(tblAnalyse[Selen],_xlfn.AGGREGATE(15,6,(ROW(tblAnalyse[Datum])-ROW(INDEX(tblAnalyse[Datum],1))+1)/(tblAnalyse[Datum]&lt;&gt;""),ROW()-2)),"")))</f>
        <v/>
      </c>
      <c r="D119" s="48" t="str">
        <f>IF(ROW()=2,Start!$G$26,IF(B119="","",MIN($I$5,MAX($I$4,D118 + $I$2*(Start!$E$26-C119) - IF(C119 &gt; Start!$E$26,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IF(ROW()=2,Start!$E$26,IF(B120="","",IFERROR(INDEX(tblAnalyse[Selen],_xlfn.AGGREGATE(15,6,(ROW(tblAnalyse[Datum])-ROW(INDEX(tblAnalyse[Datum],1))+1)/(tblAnalyse[Datum]&lt;&gt;""),ROW()-2)),"")))</f>
        <v/>
      </c>
      <c r="D120" s="48" t="str">
        <f>IF(ROW()=2,Start!$G$26,IF(B120="","",MIN($I$5,MAX($I$4,D119 + $I$2*(Start!$E$26-C120) - IF(C120 &gt; Start!$E$26,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IF(ROW()=2,Start!$E$26,IF(B121="","",IFERROR(INDEX(tblAnalyse[Selen],_xlfn.AGGREGATE(15,6,(ROW(tblAnalyse[Datum])-ROW(INDEX(tblAnalyse[Datum],1))+1)/(tblAnalyse[Datum]&lt;&gt;""),ROW()-2)),"")))</f>
        <v/>
      </c>
      <c r="D121" s="48" t="str">
        <f>IF(ROW()=2,Start!$G$26,IF(B121="","",MIN($I$5,MAX($I$4,D120 + $I$2*(Start!$E$26-C121) - IF(C121 &gt; Start!$E$26,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IF(ROW()=2,Start!$E$26,IF(B122="","",IFERROR(INDEX(tblAnalyse[Selen],_xlfn.AGGREGATE(15,6,(ROW(tblAnalyse[Datum])-ROW(INDEX(tblAnalyse[Datum],1))+1)/(tblAnalyse[Datum]&lt;&gt;""),ROW()-2)),"")))</f>
        <v/>
      </c>
      <c r="D122" s="48" t="str">
        <f>IF(ROW()=2,Start!$G$26,IF(B122="","",MIN($I$5,MAX($I$4,D121 + $I$2*(Start!$E$26-C122) - IF(C122 &gt; Start!$E$26,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IF(ROW()=2,Start!$E$26,IF(B123="","",IFERROR(INDEX(tblAnalyse[Selen],_xlfn.AGGREGATE(15,6,(ROW(tblAnalyse[Datum])-ROW(INDEX(tblAnalyse[Datum],1))+1)/(tblAnalyse[Datum]&lt;&gt;""),ROW()-2)),"")))</f>
        <v/>
      </c>
      <c r="D123" s="48" t="str">
        <f>IF(ROW()=2,Start!$G$26,IF(B123="","",MIN($I$5,MAX($I$4,D122 + $I$2*(Start!$E$26-C123) - IF(C123 &gt; Start!$E$26,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IF(ROW()=2,Start!$E$26,IF(B124="","",IFERROR(INDEX(tblAnalyse[Selen],_xlfn.AGGREGATE(15,6,(ROW(tblAnalyse[Datum])-ROW(INDEX(tblAnalyse[Datum],1))+1)/(tblAnalyse[Datum]&lt;&gt;""),ROW()-2)),"")))</f>
        <v/>
      </c>
      <c r="D124" s="48" t="str">
        <f>IF(ROW()=2,Start!$G$26,IF(B124="","",MIN($I$5,MAX($I$4,D123 + $I$2*(Start!$E$26-C124) - IF(C124 &gt; Start!$E$26,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IF(ROW()=2,Start!$E$26,IF(B125="","",IFERROR(INDEX(tblAnalyse[Selen],_xlfn.AGGREGATE(15,6,(ROW(tblAnalyse[Datum])-ROW(INDEX(tblAnalyse[Datum],1))+1)/(tblAnalyse[Datum]&lt;&gt;""),ROW()-2)),"")))</f>
        <v/>
      </c>
      <c r="D125" s="48" t="str">
        <f>IF(ROW()=2,Start!$G$26,IF(B125="","",MIN($I$5,MAX($I$4,D124 + $I$2*(Start!$E$26-C125) - IF(C125 &gt; Start!$E$26,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IF(ROW()=2,Start!$E$26,IF(B126="","",IFERROR(INDEX(tblAnalyse[Selen],_xlfn.AGGREGATE(15,6,(ROW(tblAnalyse[Datum])-ROW(INDEX(tblAnalyse[Datum],1))+1)/(tblAnalyse[Datum]&lt;&gt;""),ROW()-2)),"")))</f>
        <v/>
      </c>
      <c r="D126" s="48" t="str">
        <f>IF(ROW()=2,Start!$G$26,IF(B126="","",MIN($I$5,MAX($I$4,D125 + $I$2*(Start!$E$26-C126) - IF(C126 &gt; Start!$E$26,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IF(ROW()=2,Start!$E$26,IF(B127="","",IFERROR(INDEX(tblAnalyse[Selen],_xlfn.AGGREGATE(15,6,(ROW(tblAnalyse[Datum])-ROW(INDEX(tblAnalyse[Datum],1))+1)/(tblAnalyse[Datum]&lt;&gt;""),ROW()-2)),"")))</f>
        <v/>
      </c>
      <c r="D127" s="48" t="str">
        <f>IF(ROW()=2,Start!$G$26,IF(B127="","",MIN($I$5,MAX($I$4,D126 + $I$2*(Start!$E$26-C127) - IF(C127 &gt; Start!$E$26,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IF(ROW()=2,Start!$E$26,IF(B128="","",IFERROR(INDEX(tblAnalyse[Selen],_xlfn.AGGREGATE(15,6,(ROW(tblAnalyse[Datum])-ROW(INDEX(tblAnalyse[Datum],1))+1)/(tblAnalyse[Datum]&lt;&gt;""),ROW()-2)),"")))</f>
        <v/>
      </c>
      <c r="D128" s="48" t="str">
        <f>IF(ROW()=2,Start!$G$26,IF(B128="","",MIN($I$5,MAX($I$4,D127 + $I$2*(Start!$E$26-C128) - IF(C128 &gt; Start!$E$26,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IF(ROW()=2,Start!$E$26,IF(B129="","",IFERROR(INDEX(tblAnalyse[Selen],_xlfn.AGGREGATE(15,6,(ROW(tblAnalyse[Datum])-ROW(INDEX(tblAnalyse[Datum],1))+1)/(tblAnalyse[Datum]&lt;&gt;""),ROW()-2)),"")))</f>
        <v/>
      </c>
      <c r="D129" s="48" t="str">
        <f>IF(ROW()=2,Start!$G$26,IF(B129="","",MIN($I$5,MAX($I$4,D128 + $I$2*(Start!$E$26-C129) - IF(C129 &gt; Start!$E$26,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IF(ROW()=2,Start!$E$26,IF(B130="","",IFERROR(INDEX(tblAnalyse[Selen],_xlfn.AGGREGATE(15,6,(ROW(tblAnalyse[Datum])-ROW(INDEX(tblAnalyse[Datum],1))+1)/(tblAnalyse[Datum]&lt;&gt;""),ROW()-2)),"")))</f>
        <v/>
      </c>
      <c r="D130" s="48" t="str">
        <f>IF(ROW()=2,Start!$G$26,IF(B130="","",MIN($I$5,MAX($I$4,D129 + $I$2*(Start!$E$26-C130) - IF(C130 &gt; Start!$E$26,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IF(ROW()=2,Start!$E$26,IF(B131="","",IFERROR(INDEX(tblAnalyse[Selen],_xlfn.AGGREGATE(15,6,(ROW(tblAnalyse[Datum])-ROW(INDEX(tblAnalyse[Datum],1))+1)/(tblAnalyse[Datum]&lt;&gt;""),ROW()-2)),"")))</f>
        <v/>
      </c>
      <c r="D131" s="48" t="str">
        <f>IF(ROW()=2,Start!$G$26,IF(B131="","",MIN($I$5,MAX($I$4,D130 + $I$2*(Start!$E$26-C131) - IF(C131 &gt; Start!$E$26,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IF(ROW()=2,Start!$E$26,IF(B132="","",IFERROR(INDEX(tblAnalyse[Selen],_xlfn.AGGREGATE(15,6,(ROW(tblAnalyse[Datum])-ROW(INDEX(tblAnalyse[Datum],1))+1)/(tblAnalyse[Datum]&lt;&gt;""),ROW()-2)),"")))</f>
        <v/>
      </c>
      <c r="D132" s="48" t="str">
        <f>IF(ROW()=2,Start!$G$26,IF(B132="","",MIN($I$5,MAX($I$4,D131 + $I$2*(Start!$E$26-C132) - IF(C132 &gt; Start!$E$26,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IF(ROW()=2,Start!$E$26,IF(B133="","",IFERROR(INDEX(tblAnalyse[Selen],_xlfn.AGGREGATE(15,6,(ROW(tblAnalyse[Datum])-ROW(INDEX(tblAnalyse[Datum],1))+1)/(tblAnalyse[Datum]&lt;&gt;""),ROW()-2)),"")))</f>
        <v/>
      </c>
      <c r="D133" s="48" t="str">
        <f>IF(ROW()=2,Start!$G$26,IF(B133="","",MIN($I$5,MAX($I$4,D132 + $I$2*(Start!$E$26-C133) - IF(C133 &gt; Start!$E$26,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IF(ROW()=2,Start!$E$26,IF(B134="","",IFERROR(INDEX(tblAnalyse[Selen],_xlfn.AGGREGATE(15,6,(ROW(tblAnalyse[Datum])-ROW(INDEX(tblAnalyse[Datum],1))+1)/(tblAnalyse[Datum]&lt;&gt;""),ROW()-2)),"")))</f>
        <v/>
      </c>
      <c r="D134" s="48" t="str">
        <f>IF(ROW()=2,Start!$G$26,IF(B134="","",MIN($I$5,MAX($I$4,D133 + $I$2*(Start!$E$26-C134) - IF(C134 &gt; Start!$E$26,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IF(ROW()=2,Start!$E$26,IF(B135="","",IFERROR(INDEX(tblAnalyse[Selen],_xlfn.AGGREGATE(15,6,(ROW(tblAnalyse[Datum])-ROW(INDEX(tblAnalyse[Datum],1))+1)/(tblAnalyse[Datum]&lt;&gt;""),ROW()-2)),"")))</f>
        <v/>
      </c>
      <c r="D135" s="48" t="str">
        <f>IF(ROW()=2,Start!$G$26,IF(B135="","",MIN($I$5,MAX($I$4,D134 + $I$2*(Start!$E$26-C135) - IF(C135 &gt; Start!$E$26,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IF(ROW()=2,Start!$E$26,IF(B136="","",IFERROR(INDEX(tblAnalyse[Selen],_xlfn.AGGREGATE(15,6,(ROW(tblAnalyse[Datum])-ROW(INDEX(tblAnalyse[Datum],1))+1)/(tblAnalyse[Datum]&lt;&gt;""),ROW()-2)),"")))</f>
        <v/>
      </c>
      <c r="D136" s="48" t="str">
        <f>IF(ROW()=2,Start!$G$26,IF(B136="","",MIN($I$5,MAX($I$4,D135 + $I$2*(Start!$E$26-C136) - IF(C136 &gt; Start!$E$26,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IF(ROW()=2,Start!$E$26,IF(B137="","",IFERROR(INDEX(tblAnalyse[Selen],_xlfn.AGGREGATE(15,6,(ROW(tblAnalyse[Datum])-ROW(INDEX(tblAnalyse[Datum],1))+1)/(tblAnalyse[Datum]&lt;&gt;""),ROW()-2)),"")))</f>
        <v/>
      </c>
      <c r="D137" s="48" t="str">
        <f>IF(ROW()=2,Start!$G$26,IF(B137="","",MIN($I$5,MAX($I$4,D136 + $I$2*(Start!$E$26-C137) - IF(C137 &gt; Start!$E$26,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IF(ROW()=2,Start!$E$26,IF(B138="","",IFERROR(INDEX(tblAnalyse[Selen],_xlfn.AGGREGATE(15,6,(ROW(tblAnalyse[Datum])-ROW(INDEX(tblAnalyse[Datum],1))+1)/(tblAnalyse[Datum]&lt;&gt;""),ROW()-2)),"")))</f>
        <v/>
      </c>
      <c r="D138" s="48" t="str">
        <f>IF(ROW()=2,Start!$G$26,IF(B138="","",MIN($I$5,MAX($I$4,D137 + $I$2*(Start!$E$26-C138) - IF(C138 &gt; Start!$E$26,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IF(ROW()=2,Start!$E$26,IF(B139="","",IFERROR(INDEX(tblAnalyse[Selen],_xlfn.AGGREGATE(15,6,(ROW(tblAnalyse[Datum])-ROW(INDEX(tblAnalyse[Datum],1))+1)/(tblAnalyse[Datum]&lt;&gt;""),ROW()-2)),"")))</f>
        <v/>
      </c>
      <c r="D139" s="48" t="str">
        <f>IF(ROW()=2,Start!$G$26,IF(B139="","",MIN($I$5,MAX($I$4,D138 + $I$2*(Start!$E$26-C139) - IF(C139 &gt; Start!$E$26,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IF(ROW()=2,Start!$E$26,IF(B140="","",IFERROR(INDEX(tblAnalyse[Selen],_xlfn.AGGREGATE(15,6,(ROW(tblAnalyse[Datum])-ROW(INDEX(tblAnalyse[Datum],1))+1)/(tblAnalyse[Datum]&lt;&gt;""),ROW()-2)),"")))</f>
        <v/>
      </c>
      <c r="D140" s="48" t="str">
        <f>IF(ROW()=2,Start!$G$26,IF(B140="","",MIN($I$5,MAX($I$4,D139 + $I$2*(Start!$E$26-C140) - IF(C140 &gt; Start!$E$26,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IF(ROW()=2,Start!$E$26,IF(B141="","",IFERROR(INDEX(tblAnalyse[Selen],_xlfn.AGGREGATE(15,6,(ROW(tblAnalyse[Datum])-ROW(INDEX(tblAnalyse[Datum],1))+1)/(tblAnalyse[Datum]&lt;&gt;""),ROW()-2)),"")))</f>
        <v/>
      </c>
      <c r="D141" s="48" t="str">
        <f>IF(ROW()=2,Start!$G$26,IF(B141="","",MIN($I$5,MAX($I$4,D140 + $I$2*(Start!$E$26-C141) - IF(C141 &gt; Start!$E$26,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IF(ROW()=2,Start!$E$26,IF(B142="","",IFERROR(INDEX(tblAnalyse[Selen],_xlfn.AGGREGATE(15,6,(ROW(tblAnalyse[Datum])-ROW(INDEX(tblAnalyse[Datum],1))+1)/(tblAnalyse[Datum]&lt;&gt;""),ROW()-2)),"")))</f>
        <v/>
      </c>
      <c r="D142" s="48" t="str">
        <f>IF(ROW()=2,Start!$G$26,IF(B142="","",MIN($I$5,MAX($I$4,D141 + $I$2*(Start!$E$26-C142) - IF(C142 &gt; Start!$E$26,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IF(ROW()=2,Start!$E$26,IF(B143="","",IFERROR(INDEX(tblAnalyse[Selen],_xlfn.AGGREGATE(15,6,(ROW(tblAnalyse[Datum])-ROW(INDEX(tblAnalyse[Datum],1))+1)/(tblAnalyse[Datum]&lt;&gt;""),ROW()-2)),"")))</f>
        <v/>
      </c>
      <c r="D143" s="48" t="str">
        <f>IF(ROW()=2,Start!$G$26,IF(B143="","",MIN($I$5,MAX($I$4,D142 + $I$2*(Start!$E$26-C143) - IF(C143 &gt; Start!$E$26,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IF(ROW()=2,Start!$E$26,IF(B144="","",IFERROR(INDEX(tblAnalyse[Selen],_xlfn.AGGREGATE(15,6,(ROW(tblAnalyse[Datum])-ROW(INDEX(tblAnalyse[Datum],1))+1)/(tblAnalyse[Datum]&lt;&gt;""),ROW()-2)),"")))</f>
        <v/>
      </c>
      <c r="D144" s="48" t="str">
        <f>IF(ROW()=2,Start!$G$26,IF(B144="","",MIN($I$5,MAX($I$4,D143 + $I$2*(Start!$E$26-C144) - IF(C144 &gt; Start!$E$26,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IF(ROW()=2,Start!$E$26,IF(B145="","",IFERROR(INDEX(tblAnalyse[Selen],_xlfn.AGGREGATE(15,6,(ROW(tblAnalyse[Datum])-ROW(INDEX(tblAnalyse[Datum],1))+1)/(tblAnalyse[Datum]&lt;&gt;""),ROW()-2)),"")))</f>
        <v/>
      </c>
      <c r="D145" s="48" t="str">
        <f>IF(ROW()=2,Start!$G$26,IF(B145="","",MIN($I$5,MAX($I$4,D144 + $I$2*(Start!$E$26-C145) - IF(C145 &gt; Start!$E$26,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IF(ROW()=2,Start!$E$26,IF(B146="","",IFERROR(INDEX(tblAnalyse[Selen],_xlfn.AGGREGATE(15,6,(ROW(tblAnalyse[Datum])-ROW(INDEX(tblAnalyse[Datum],1))+1)/(tblAnalyse[Datum]&lt;&gt;""),ROW()-2)),"")))</f>
        <v/>
      </c>
      <c r="D146" s="48" t="str">
        <f>IF(ROW()=2,Start!$G$26,IF(B146="","",MIN($I$5,MAX($I$4,D145 + $I$2*(Start!$E$26-C146) - IF(C146 &gt; Start!$E$26,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IF(ROW()=2,Start!$E$26,IF(B147="","",IFERROR(INDEX(tblAnalyse[Selen],_xlfn.AGGREGATE(15,6,(ROW(tblAnalyse[Datum])-ROW(INDEX(tblAnalyse[Datum],1))+1)/(tblAnalyse[Datum]&lt;&gt;""),ROW()-2)),"")))</f>
        <v/>
      </c>
      <c r="D147" s="48" t="str">
        <f>IF(ROW()=2,Start!$G$26,IF(B147="","",MIN($I$5,MAX($I$4,D146 + $I$2*(Start!$E$26-C147) - IF(C147 &gt; Start!$E$26,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IF(ROW()=2,Start!$E$26,IF(B148="","",IFERROR(INDEX(tblAnalyse[Selen],_xlfn.AGGREGATE(15,6,(ROW(tblAnalyse[Datum])-ROW(INDEX(tblAnalyse[Datum],1))+1)/(tblAnalyse[Datum]&lt;&gt;""),ROW()-2)),"")))</f>
        <v/>
      </c>
      <c r="D148" s="48" t="str">
        <f>IF(ROW()=2,Start!$G$26,IF(B148="","",MIN($I$5,MAX($I$4,D147 + $I$2*(Start!$E$26-C148) - IF(C148 &gt; Start!$E$26,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IF(ROW()=2,Start!$E$26,IF(B149="","",IFERROR(INDEX(tblAnalyse[Selen],_xlfn.AGGREGATE(15,6,(ROW(tblAnalyse[Datum])-ROW(INDEX(tblAnalyse[Datum],1))+1)/(tblAnalyse[Datum]&lt;&gt;""),ROW()-2)),"")))</f>
        <v/>
      </c>
      <c r="D149" s="48" t="str">
        <f>IF(ROW()=2,Start!$G$26,IF(B149="","",MIN($I$5,MAX($I$4,D148 + $I$2*(Start!$E$26-C149) - IF(C149 &gt; Start!$E$26,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IF(ROW()=2,Start!$E$26,IF(B150="","",IFERROR(INDEX(tblAnalyse[Selen],_xlfn.AGGREGATE(15,6,(ROW(tblAnalyse[Datum])-ROW(INDEX(tblAnalyse[Datum],1))+1)/(tblAnalyse[Datum]&lt;&gt;""),ROW()-2)),"")))</f>
        <v/>
      </c>
      <c r="D150" s="48" t="str">
        <f>IF(ROW()=2,Start!$G$26,IF(B150="","",MIN($I$5,MAX($I$4,D149 + $I$2*(Start!$E$26-C150) - IF(C150 &gt; Start!$E$26,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IF(ROW()=2,Start!$E$26,IF(B151="","",IFERROR(INDEX(tblAnalyse[Selen],_xlfn.AGGREGATE(15,6,(ROW(tblAnalyse[Datum])-ROW(INDEX(tblAnalyse[Datum],1))+1)/(tblAnalyse[Datum]&lt;&gt;""),ROW()-2)),"")))</f>
        <v/>
      </c>
      <c r="D151" s="48" t="str">
        <f>IF(ROW()=2,Start!$G$26,IF(B151="","",MIN($I$5,MAX($I$4,D150 + $I$2*(Start!$E$26-C151) - IF(C151 &gt; Start!$E$26,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IF(ROW()=2,Start!$E$26,IF(B152="","",IFERROR(INDEX(tblAnalyse[Selen],_xlfn.AGGREGATE(15,6,(ROW(tblAnalyse[Datum])-ROW(INDEX(tblAnalyse[Datum],1))+1)/(tblAnalyse[Datum]&lt;&gt;""),ROW()-2)),"")))</f>
        <v/>
      </c>
      <c r="D152" s="48" t="str">
        <f>IF(ROW()=2,Start!$G$26,IF(B152="","",MIN($I$5,MAX($I$4,D151 + $I$2*(Start!$E$26-C152) - IF(C152 &gt; Start!$E$26,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IF(ROW()=2,Start!$E$26,IF(B153="","",IFERROR(INDEX(tblAnalyse[Selen],_xlfn.AGGREGATE(15,6,(ROW(tblAnalyse[Datum])-ROW(INDEX(tblAnalyse[Datum],1))+1)/(tblAnalyse[Datum]&lt;&gt;""),ROW()-2)),"")))</f>
        <v/>
      </c>
      <c r="D153" s="48" t="str">
        <f>IF(ROW()=2,Start!$G$26,IF(B153="","",MIN($I$5,MAX($I$4,D152 + $I$2*(Start!$E$26-C153) - IF(C153 &gt; Start!$E$26,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IF(ROW()=2,Start!$E$26,IF(B154="","",IFERROR(INDEX(tblAnalyse[Selen],_xlfn.AGGREGATE(15,6,(ROW(tblAnalyse[Datum])-ROW(INDEX(tblAnalyse[Datum],1))+1)/(tblAnalyse[Datum]&lt;&gt;""),ROW()-2)),"")))</f>
        <v/>
      </c>
      <c r="D154" s="48" t="str">
        <f>IF(ROW()=2,Start!$G$26,IF(B154="","",MIN($I$5,MAX($I$4,D153 + $I$2*(Start!$E$26-C154) - IF(C154 &gt; Start!$E$26,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IF(ROW()=2,Start!$E$26,IF(B155="","",IFERROR(INDEX(tblAnalyse[Selen],_xlfn.AGGREGATE(15,6,(ROW(tblAnalyse[Datum])-ROW(INDEX(tblAnalyse[Datum],1))+1)/(tblAnalyse[Datum]&lt;&gt;""),ROW()-2)),"")))</f>
        <v/>
      </c>
      <c r="D155" s="48" t="str">
        <f>IF(ROW()=2,Start!$G$26,IF(B155="","",MIN($I$5,MAX($I$4,D154 + $I$2*(Start!$E$26-C155) - IF(C155 &gt; Start!$E$26,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IF(ROW()=2,Start!$E$26,IF(B156="","",IFERROR(INDEX(tblAnalyse[Selen],_xlfn.AGGREGATE(15,6,(ROW(tblAnalyse[Datum])-ROW(INDEX(tblAnalyse[Datum],1))+1)/(tblAnalyse[Datum]&lt;&gt;""),ROW()-2)),"")))</f>
        <v/>
      </c>
      <c r="D156" s="48" t="str">
        <f>IF(ROW()=2,Start!$G$26,IF(B156="","",MIN($I$5,MAX($I$4,D155 + $I$2*(Start!$E$26-C156) - IF(C156 &gt; Start!$E$26,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IF(ROW()=2,Start!$E$26,IF(B157="","",IFERROR(INDEX(tblAnalyse[Selen],_xlfn.AGGREGATE(15,6,(ROW(tblAnalyse[Datum])-ROW(INDEX(tblAnalyse[Datum],1))+1)/(tblAnalyse[Datum]&lt;&gt;""),ROW()-2)),"")))</f>
        <v/>
      </c>
      <c r="D157" s="48" t="str">
        <f>IF(ROW()=2,Start!$G$26,IF(B157="","",MIN($I$5,MAX($I$4,D156 + $I$2*(Start!$E$26-C157) - IF(C157 &gt; Start!$E$26,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IF(ROW()=2,Start!$E$26,IF(B158="","",IFERROR(INDEX(tblAnalyse[Selen],_xlfn.AGGREGATE(15,6,(ROW(tblAnalyse[Datum])-ROW(INDEX(tblAnalyse[Datum],1))+1)/(tblAnalyse[Datum]&lt;&gt;""),ROW()-2)),"")))</f>
        <v/>
      </c>
      <c r="D158" s="48" t="str">
        <f>IF(ROW()=2,Start!$G$26,IF(B158="","",MIN($I$5,MAX($I$4,D157 + $I$2*(Start!$E$26-C158) - IF(C158 &gt; Start!$E$26,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IF(ROW()=2,Start!$E$26,IF(B159="","",IFERROR(INDEX(tblAnalyse[Selen],_xlfn.AGGREGATE(15,6,(ROW(tblAnalyse[Datum])-ROW(INDEX(tblAnalyse[Datum],1))+1)/(tblAnalyse[Datum]&lt;&gt;""),ROW()-2)),"")))</f>
        <v/>
      </c>
      <c r="D159" s="48" t="str">
        <f>IF(ROW()=2,Start!$G$26,IF(B159="","",MIN($I$5,MAX($I$4,D158 + $I$2*(Start!$E$26-C159) - IF(C159 &gt; Start!$E$26,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IF(ROW()=2,Start!$E$26,IF(B160="","",IFERROR(INDEX(tblAnalyse[Selen],_xlfn.AGGREGATE(15,6,(ROW(tblAnalyse[Datum])-ROW(INDEX(tblAnalyse[Datum],1))+1)/(tblAnalyse[Datum]&lt;&gt;""),ROW()-2)),"")))</f>
        <v/>
      </c>
      <c r="D160" s="48" t="str">
        <f>IF(ROW()=2,Start!$G$26,IF(B160="","",MIN($I$5,MAX($I$4,D159 + $I$2*(Start!$E$26-C160) - IF(C160 &gt; Start!$E$26,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IF(ROW()=2,Start!$E$26,IF(B161="","",IFERROR(INDEX(tblAnalyse[Selen],_xlfn.AGGREGATE(15,6,(ROW(tblAnalyse[Datum])-ROW(INDEX(tblAnalyse[Datum],1))+1)/(tblAnalyse[Datum]&lt;&gt;""),ROW()-2)),"")))</f>
        <v/>
      </c>
      <c r="D161" s="48" t="str">
        <f>IF(ROW()=2,Start!$G$26,IF(B161="","",MIN($I$5,MAX($I$4,D160 + $I$2*(Start!$E$26-C161) - IF(C161 &gt; Start!$E$26,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IF(ROW()=2,Start!$E$26,IF(B162="","",IFERROR(INDEX(tblAnalyse[Selen],_xlfn.AGGREGATE(15,6,(ROW(tblAnalyse[Datum])-ROW(INDEX(tblAnalyse[Datum],1))+1)/(tblAnalyse[Datum]&lt;&gt;""),ROW()-2)),"")))</f>
        <v/>
      </c>
      <c r="D162" s="48" t="str">
        <f>IF(ROW()=2,Start!$G$26,IF(B162="","",MIN($I$5,MAX($I$4,D161 + $I$2*(Start!$E$26-C162) - IF(C162 &gt; Start!$E$26,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IF(ROW()=2,Start!$E$26,IF(B163="","",IFERROR(INDEX(tblAnalyse[Selen],_xlfn.AGGREGATE(15,6,(ROW(tblAnalyse[Datum])-ROW(INDEX(tblAnalyse[Datum],1))+1)/(tblAnalyse[Datum]&lt;&gt;""),ROW()-2)),"")))</f>
        <v/>
      </c>
      <c r="D163" s="48" t="str">
        <f>IF(ROW()=2,Start!$G$26,IF(B163="","",MIN($I$5,MAX($I$4,D162 + $I$2*(Start!$E$26-C163) - IF(C163 &gt; Start!$E$26,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IF(ROW()=2,Start!$E$26,IF(B164="","",IFERROR(INDEX(tblAnalyse[Selen],_xlfn.AGGREGATE(15,6,(ROW(tblAnalyse[Datum])-ROW(INDEX(tblAnalyse[Datum],1))+1)/(tblAnalyse[Datum]&lt;&gt;""),ROW()-2)),"")))</f>
        <v/>
      </c>
      <c r="D164" s="48" t="str">
        <f>IF(ROW()=2,Start!$G$26,IF(B164="","",MIN($I$5,MAX($I$4,D163 + $I$2*(Start!$E$26-C164) - IF(C164 &gt; Start!$E$26,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IF(ROW()=2,Start!$E$26,IF(B165="","",IFERROR(INDEX(tblAnalyse[Selen],_xlfn.AGGREGATE(15,6,(ROW(tblAnalyse[Datum])-ROW(INDEX(tblAnalyse[Datum],1))+1)/(tblAnalyse[Datum]&lt;&gt;""),ROW()-2)),"")))</f>
        <v/>
      </c>
      <c r="D165" s="48" t="str">
        <f>IF(ROW()=2,Start!$G$26,IF(B165="","",MIN($I$5,MAX($I$4,D164 + $I$2*(Start!$E$26-C165) - IF(C165 &gt; Start!$E$26,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IF(ROW()=2,Start!$E$26,IF(B166="","",IFERROR(INDEX(tblAnalyse[Selen],_xlfn.AGGREGATE(15,6,(ROW(tblAnalyse[Datum])-ROW(INDEX(tblAnalyse[Datum],1))+1)/(tblAnalyse[Datum]&lt;&gt;""),ROW()-2)),"")))</f>
        <v/>
      </c>
      <c r="D166" s="48" t="str">
        <f>IF(ROW()=2,Start!$G$26,IF(B166="","",MIN($I$5,MAX($I$4,D165 + $I$2*(Start!$E$26-C166) - IF(C166 &gt; Start!$E$26,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IF(ROW()=2,Start!$E$26,IF(B167="","",IFERROR(INDEX(tblAnalyse[Selen],_xlfn.AGGREGATE(15,6,(ROW(tblAnalyse[Datum])-ROW(INDEX(tblAnalyse[Datum],1))+1)/(tblAnalyse[Datum]&lt;&gt;""),ROW()-2)),"")))</f>
        <v/>
      </c>
      <c r="D167" s="48" t="str">
        <f>IF(ROW()=2,Start!$G$26,IF(B167="","",MIN($I$5,MAX($I$4,D166 + $I$2*(Start!$E$26-C167) - IF(C167 &gt; Start!$E$26,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IF(ROW()=2,Start!$E$26,IF(B168="","",IFERROR(INDEX(tblAnalyse[Selen],_xlfn.AGGREGATE(15,6,(ROW(tblAnalyse[Datum])-ROW(INDEX(tblAnalyse[Datum],1))+1)/(tblAnalyse[Datum]&lt;&gt;""),ROW()-2)),"")))</f>
        <v/>
      </c>
      <c r="D168" s="48" t="str">
        <f>IF(ROW()=2,Start!$G$26,IF(B168="","",MIN($I$5,MAX($I$4,D167 + $I$2*(Start!$E$26-C168) - IF(C168 &gt; Start!$E$26,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IF(ROW()=2,Start!$E$26,IF(B169="","",IFERROR(INDEX(tblAnalyse[Selen],_xlfn.AGGREGATE(15,6,(ROW(tblAnalyse[Datum])-ROW(INDEX(tblAnalyse[Datum],1))+1)/(tblAnalyse[Datum]&lt;&gt;""),ROW()-2)),"")))</f>
        <v/>
      </c>
      <c r="D169" s="48" t="str">
        <f>IF(ROW()=2,Start!$G$26,IF(B169="","",MIN($I$5,MAX($I$4,D168 + $I$2*(Start!$E$26-C169) - IF(C169 &gt; Start!$E$26,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IF(ROW()=2,Start!$E$26,IF(B170="","",IFERROR(INDEX(tblAnalyse[Selen],_xlfn.AGGREGATE(15,6,(ROW(tblAnalyse[Datum])-ROW(INDEX(tblAnalyse[Datum],1))+1)/(tblAnalyse[Datum]&lt;&gt;""),ROW()-2)),"")))</f>
        <v/>
      </c>
      <c r="D170" s="48" t="str">
        <f>IF(ROW()=2,Start!$G$26,IF(B170="","",MIN($I$5,MAX($I$4,D169 + $I$2*(Start!$E$26-C170) - IF(C170 &gt; Start!$E$26,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IF(ROW()=2,Start!$E$26,IF(B171="","",IFERROR(INDEX(tblAnalyse[Selen],_xlfn.AGGREGATE(15,6,(ROW(tblAnalyse[Datum])-ROW(INDEX(tblAnalyse[Datum],1))+1)/(tblAnalyse[Datum]&lt;&gt;""),ROW()-2)),"")))</f>
        <v/>
      </c>
      <c r="D171" s="48" t="str">
        <f>IF(ROW()=2,Start!$G$26,IF(B171="","",MIN($I$5,MAX($I$4,D170 + $I$2*(Start!$E$26-C171) - IF(C171 &gt; Start!$E$26,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IF(ROW()=2,Start!$E$26,IF(B172="","",IFERROR(INDEX(tblAnalyse[Selen],_xlfn.AGGREGATE(15,6,(ROW(tblAnalyse[Datum])-ROW(INDEX(tblAnalyse[Datum],1))+1)/(tblAnalyse[Datum]&lt;&gt;""),ROW()-2)),"")))</f>
        <v/>
      </c>
      <c r="D172" s="48" t="str">
        <f>IF(ROW()=2,Start!$G$26,IF(B172="","",MIN($I$5,MAX($I$4,D171 + $I$2*(Start!$E$26-C172) - IF(C172 &gt; Start!$E$26,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IF(ROW()=2,Start!$E$26,IF(B173="","",IFERROR(INDEX(tblAnalyse[Selen],_xlfn.AGGREGATE(15,6,(ROW(tblAnalyse[Datum])-ROW(INDEX(tblAnalyse[Datum],1))+1)/(tblAnalyse[Datum]&lt;&gt;""),ROW()-2)),"")))</f>
        <v/>
      </c>
      <c r="D173" s="48" t="str">
        <f>IF(ROW()=2,Start!$G$26,IF(B173="","",MIN($I$5,MAX($I$4,D172 + $I$2*(Start!$E$26-C173) - IF(C173 &gt; Start!$E$26,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IF(ROW()=2,Start!$E$26,IF(B174="","",IFERROR(INDEX(tblAnalyse[Selen],_xlfn.AGGREGATE(15,6,(ROW(tblAnalyse[Datum])-ROW(INDEX(tblAnalyse[Datum],1))+1)/(tblAnalyse[Datum]&lt;&gt;""),ROW()-2)),"")))</f>
        <v/>
      </c>
      <c r="D174" s="48" t="str">
        <f>IF(ROW()=2,Start!$G$26,IF(B174="","",MIN($I$5,MAX($I$4,D173 + $I$2*(Start!$E$26-C174) - IF(C174 &gt; Start!$E$26,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IF(ROW()=2,Start!$E$26,IF(B175="","",IFERROR(INDEX(tblAnalyse[Selen],_xlfn.AGGREGATE(15,6,(ROW(tblAnalyse[Datum])-ROW(INDEX(tblAnalyse[Datum],1))+1)/(tblAnalyse[Datum]&lt;&gt;""),ROW()-2)),"")))</f>
        <v/>
      </c>
      <c r="D175" s="48" t="str">
        <f>IF(ROW()=2,Start!$G$26,IF(B175="","",MIN($I$5,MAX($I$4,D174 + $I$2*(Start!$E$26-C175) - IF(C175 &gt; Start!$E$26,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IF(ROW()=2,Start!$E$26,IF(B176="","",IFERROR(INDEX(tblAnalyse[Selen],_xlfn.AGGREGATE(15,6,(ROW(tblAnalyse[Datum])-ROW(INDEX(tblAnalyse[Datum],1))+1)/(tblAnalyse[Datum]&lt;&gt;""),ROW()-2)),"")))</f>
        <v/>
      </c>
      <c r="D176" s="48" t="str">
        <f>IF(ROW()=2,Start!$G$26,IF(B176="","",MIN($I$5,MAX($I$4,D175 + $I$2*(Start!$E$26-C176) - IF(C176 &gt; Start!$E$26,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IF(ROW()=2,Start!$E$26,IF(B177="","",IFERROR(INDEX(tblAnalyse[Selen],_xlfn.AGGREGATE(15,6,(ROW(tblAnalyse[Datum])-ROW(INDEX(tblAnalyse[Datum],1))+1)/(tblAnalyse[Datum]&lt;&gt;""),ROW()-2)),"")))</f>
        <v/>
      </c>
      <c r="D177" s="48" t="str">
        <f>IF(ROW()=2,Start!$G$26,IF(B177="","",MIN($I$5,MAX($I$4,D176 + $I$2*(Start!$E$26-C177) - IF(C177 &gt; Start!$E$26,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IF(ROW()=2,Start!$E$26,IF(B178="","",IFERROR(INDEX(tblAnalyse[Selen],_xlfn.AGGREGATE(15,6,(ROW(tblAnalyse[Datum])-ROW(INDEX(tblAnalyse[Datum],1))+1)/(tblAnalyse[Datum]&lt;&gt;""),ROW()-2)),"")))</f>
        <v/>
      </c>
      <c r="D178" s="48" t="str">
        <f>IF(ROW()=2,Start!$G$26,IF(B178="","",MIN($I$5,MAX($I$4,D177 + $I$2*(Start!$E$26-C178) - IF(C178 &gt; Start!$E$26,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IF(ROW()=2,Start!$E$26,IF(B179="","",IFERROR(INDEX(tblAnalyse[Selen],_xlfn.AGGREGATE(15,6,(ROW(tblAnalyse[Datum])-ROW(INDEX(tblAnalyse[Datum],1))+1)/(tblAnalyse[Datum]&lt;&gt;""),ROW()-2)),"")))</f>
        <v/>
      </c>
      <c r="D179" s="48" t="str">
        <f>IF(ROW()=2,Start!$G$26,IF(B179="","",MIN($I$5,MAX($I$4,D178 + $I$2*(Start!$E$26-C179) - IF(C179 &gt; Start!$E$26,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IF(ROW()=2,Start!$E$26,IF(B180="","",IFERROR(INDEX(tblAnalyse[Selen],_xlfn.AGGREGATE(15,6,(ROW(tblAnalyse[Datum])-ROW(INDEX(tblAnalyse[Datum],1))+1)/(tblAnalyse[Datum]&lt;&gt;""),ROW()-2)),"")))</f>
        <v/>
      </c>
      <c r="D180" s="48" t="str">
        <f>IF(ROW()=2,Start!$G$26,IF(B180="","",MIN($I$5,MAX($I$4,D179 + $I$2*(Start!$E$26-C180) - IF(C180 &gt; Start!$E$26,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IF(ROW()=2,Start!$E$26,IF(B181="","",IFERROR(INDEX(tblAnalyse[Selen],_xlfn.AGGREGATE(15,6,(ROW(tblAnalyse[Datum])-ROW(INDEX(tblAnalyse[Datum],1))+1)/(tblAnalyse[Datum]&lt;&gt;""),ROW()-2)),"")))</f>
        <v/>
      </c>
      <c r="D181" s="48" t="str">
        <f>IF(ROW()=2,Start!$G$26,IF(B181="","",MIN($I$5,MAX($I$4,D180 + $I$2*(Start!$E$26-C181) - IF(C181 &gt; Start!$E$26,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IF(ROW()=2,Start!$E$26,IF(B182="","",IFERROR(INDEX(tblAnalyse[Selen],_xlfn.AGGREGATE(15,6,(ROW(tblAnalyse[Datum])-ROW(INDEX(tblAnalyse[Datum],1))+1)/(tblAnalyse[Datum]&lt;&gt;""),ROW()-2)),"")))</f>
        <v/>
      </c>
      <c r="D182" s="48" t="str">
        <f>IF(ROW()=2,Start!$G$26,IF(B182="","",MIN($I$5,MAX($I$4,D181 + $I$2*(Start!$E$26-C182) - IF(C182 &gt; Start!$E$26,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IF(ROW()=2,Start!$E$26,IF(B183="","",IFERROR(INDEX(tblAnalyse[Selen],_xlfn.AGGREGATE(15,6,(ROW(tblAnalyse[Datum])-ROW(INDEX(tblAnalyse[Datum],1))+1)/(tblAnalyse[Datum]&lt;&gt;""),ROW()-2)),"")))</f>
        <v/>
      </c>
      <c r="D183" s="48" t="str">
        <f>IF(ROW()=2,Start!$G$26,IF(B183="","",MIN($I$5,MAX($I$4,D182 + $I$2*(Start!$E$26-C183) - IF(C183 &gt; Start!$E$26,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IF(ROW()=2,Start!$E$26,IF(B184="","",IFERROR(INDEX(tblAnalyse[Selen],_xlfn.AGGREGATE(15,6,(ROW(tblAnalyse[Datum])-ROW(INDEX(tblAnalyse[Datum],1))+1)/(tblAnalyse[Datum]&lt;&gt;""),ROW()-2)),"")))</f>
        <v/>
      </c>
      <c r="D184" s="48" t="str">
        <f>IF(ROW()=2,Start!$G$26,IF(B184="","",MIN($I$5,MAX($I$4,D183 + $I$2*(Start!$E$26-C184) - IF(C184 &gt; Start!$E$26,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IF(ROW()=2,Start!$E$26,IF(B185="","",IFERROR(INDEX(tblAnalyse[Selen],_xlfn.AGGREGATE(15,6,(ROW(tblAnalyse[Datum])-ROW(INDEX(tblAnalyse[Datum],1))+1)/(tblAnalyse[Datum]&lt;&gt;""),ROW()-2)),"")))</f>
        <v/>
      </c>
      <c r="D185" s="48" t="str">
        <f>IF(ROW()=2,Start!$G$26,IF(B185="","",MIN($I$5,MAX($I$4,D184 + $I$2*(Start!$E$26-C185) - IF(C185 &gt; Start!$E$26,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IF(ROW()=2,Start!$E$26,IF(B186="","",IFERROR(INDEX(tblAnalyse[Selen],_xlfn.AGGREGATE(15,6,(ROW(tblAnalyse[Datum])-ROW(INDEX(tblAnalyse[Datum],1))+1)/(tblAnalyse[Datum]&lt;&gt;""),ROW()-2)),"")))</f>
        <v/>
      </c>
      <c r="D186" s="48" t="str">
        <f>IF(ROW()=2,Start!$G$26,IF(B186="","",MIN($I$5,MAX($I$4,D185 + $I$2*(Start!$E$26-C186) - IF(C186 &gt; Start!$E$26,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IF(ROW()=2,Start!$E$26,IF(B187="","",IFERROR(INDEX(tblAnalyse[Selen],_xlfn.AGGREGATE(15,6,(ROW(tblAnalyse[Datum])-ROW(INDEX(tblAnalyse[Datum],1))+1)/(tblAnalyse[Datum]&lt;&gt;""),ROW()-2)),"")))</f>
        <v/>
      </c>
      <c r="D187" s="48" t="str">
        <f>IF(ROW()=2,Start!$G$26,IF(B187="","",MIN($I$5,MAX($I$4,D186 + $I$2*(Start!$E$26-C187) - IF(C187 &gt; Start!$E$26,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IF(ROW()=2,Start!$E$26,IF(B188="","",IFERROR(INDEX(tblAnalyse[Selen],_xlfn.AGGREGATE(15,6,(ROW(tblAnalyse[Datum])-ROW(INDEX(tblAnalyse[Datum],1))+1)/(tblAnalyse[Datum]&lt;&gt;""),ROW()-2)),"")))</f>
        <v/>
      </c>
      <c r="D188" s="48" t="str">
        <f>IF(ROW()=2,Start!$G$26,IF(B188="","",MIN($I$5,MAX($I$4,D187 + $I$2*(Start!$E$26-C188) - IF(C188 &gt; Start!$E$26,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IF(ROW()=2,Start!$E$26,IF(B189="","",IFERROR(INDEX(tblAnalyse[Selen],_xlfn.AGGREGATE(15,6,(ROW(tblAnalyse[Datum])-ROW(INDEX(tblAnalyse[Datum],1))+1)/(tblAnalyse[Datum]&lt;&gt;""),ROW()-2)),"")))</f>
        <v/>
      </c>
      <c r="D189" s="48" t="str">
        <f>IF(ROW()=2,Start!$G$26,IF(B189="","",MIN($I$5,MAX($I$4,D188 + $I$2*(Start!$E$26-C189) - IF(C189 &gt; Start!$E$26,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IF(ROW()=2,Start!$E$26,IF(B190="","",IFERROR(INDEX(tblAnalyse[Selen],_xlfn.AGGREGATE(15,6,(ROW(tblAnalyse[Datum])-ROW(INDEX(tblAnalyse[Datum],1))+1)/(tblAnalyse[Datum]&lt;&gt;""),ROW()-2)),"")))</f>
        <v/>
      </c>
      <c r="D190" s="48" t="str">
        <f>IF(ROW()=2,Start!$G$26,IF(B190="","",MIN($I$5,MAX($I$4,D189 + $I$2*(Start!$E$26-C190) - IF(C190 &gt; Start!$E$26,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IF(ROW()=2,Start!$E$26,IF(B191="","",IFERROR(INDEX(tblAnalyse[Selen],_xlfn.AGGREGATE(15,6,(ROW(tblAnalyse[Datum])-ROW(INDEX(tblAnalyse[Datum],1))+1)/(tblAnalyse[Datum]&lt;&gt;""),ROW()-2)),"")))</f>
        <v/>
      </c>
      <c r="D191" s="48" t="str">
        <f>IF(ROW()=2,Start!$G$26,IF(B191="","",MIN($I$5,MAX($I$4,D190 + $I$2*(Start!$E$26-C191) - IF(C191 &gt; Start!$E$26,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IF(ROW()=2,Start!$E$26,IF(B192="","",IFERROR(INDEX(tblAnalyse[Selen],_xlfn.AGGREGATE(15,6,(ROW(tblAnalyse[Datum])-ROW(INDEX(tblAnalyse[Datum],1))+1)/(tblAnalyse[Datum]&lt;&gt;""),ROW()-2)),"")))</f>
        <v/>
      </c>
      <c r="D192" s="48" t="str">
        <f>IF(ROW()=2,Start!$G$26,IF(B192="","",MIN($I$5,MAX($I$4,D191 + $I$2*(Start!$E$26-C192) - IF(C192 &gt; Start!$E$26,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IF(ROW()=2,Start!$E$26,IF(B193="","",IFERROR(INDEX(tblAnalyse[Selen],_xlfn.AGGREGATE(15,6,(ROW(tblAnalyse[Datum])-ROW(INDEX(tblAnalyse[Datum],1))+1)/(tblAnalyse[Datum]&lt;&gt;""),ROW()-2)),"")))</f>
        <v/>
      </c>
      <c r="D193" s="48" t="str">
        <f>IF(ROW()=2,Start!$G$26,IF(B193="","",MIN($I$5,MAX($I$4,D192 + $I$2*(Start!$E$26-C193) - IF(C193 &gt; Start!$E$26,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IF(ROW()=2,Start!$E$26,IF(B194="","",IFERROR(INDEX(tblAnalyse[Selen],_xlfn.AGGREGATE(15,6,(ROW(tblAnalyse[Datum])-ROW(INDEX(tblAnalyse[Datum],1))+1)/(tblAnalyse[Datum]&lt;&gt;""),ROW()-2)),"")))</f>
        <v/>
      </c>
      <c r="D194" s="48" t="str">
        <f>IF(ROW()=2,Start!$G$26,IF(B194="","",MIN($I$5,MAX($I$4,D193 + $I$2*(Start!$E$26-C194) - IF(C194 &gt; Start!$E$26,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IF(ROW()=2,Start!$E$26,IF(B195="","",IFERROR(INDEX(tblAnalyse[Selen],_xlfn.AGGREGATE(15,6,(ROW(tblAnalyse[Datum])-ROW(INDEX(tblAnalyse[Datum],1))+1)/(tblAnalyse[Datum]&lt;&gt;""),ROW()-2)),"")))</f>
        <v/>
      </c>
      <c r="D195" s="48" t="str">
        <f>IF(ROW()=2,Start!$G$26,IF(B195="","",MIN($I$5,MAX($I$4,D194 + $I$2*(Start!$E$26-C195) - IF(C195 &gt; Start!$E$26,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IF(ROW()=2,Start!$E$26,IF(B196="","",IFERROR(INDEX(tblAnalyse[Selen],_xlfn.AGGREGATE(15,6,(ROW(tblAnalyse[Datum])-ROW(INDEX(tblAnalyse[Datum],1))+1)/(tblAnalyse[Datum]&lt;&gt;""),ROW()-2)),"")))</f>
        <v/>
      </c>
      <c r="D196" s="48" t="str">
        <f>IF(ROW()=2,Start!$G$26,IF(B196="","",MIN($I$5,MAX($I$4,D195 + $I$2*(Start!$E$26-C196) - IF(C196 &gt; Start!$E$26,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IF(ROW()=2,Start!$E$26,IF(B197="","",IFERROR(INDEX(tblAnalyse[Selen],_xlfn.AGGREGATE(15,6,(ROW(tblAnalyse[Datum])-ROW(INDEX(tblAnalyse[Datum],1))+1)/(tblAnalyse[Datum]&lt;&gt;""),ROW()-2)),"")))</f>
        <v/>
      </c>
      <c r="D197" s="48" t="str">
        <f>IF(ROW()=2,Start!$G$26,IF(B197="","",MIN($I$5,MAX($I$4,D196 + $I$2*(Start!$E$26-C197) - IF(C197 &gt; Start!$E$26,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IF(ROW()=2,Start!$E$26,IF(B198="","",IFERROR(INDEX(tblAnalyse[Selen],_xlfn.AGGREGATE(15,6,(ROW(tblAnalyse[Datum])-ROW(INDEX(tblAnalyse[Datum],1))+1)/(tblAnalyse[Datum]&lt;&gt;""),ROW()-2)),"")))</f>
        <v/>
      </c>
      <c r="D198" s="48" t="str">
        <f>IF(ROW()=2,Start!$G$26,IF(B198="","",MIN($I$5,MAX($I$4,D197 + $I$2*(Start!$E$26-C198) - IF(C198 &gt; Start!$E$26,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IF(ROW()=2,Start!$E$26,IF(B199="","",IFERROR(INDEX(tblAnalyse[Selen],_xlfn.AGGREGATE(15,6,(ROW(tblAnalyse[Datum])-ROW(INDEX(tblAnalyse[Datum],1))+1)/(tblAnalyse[Datum]&lt;&gt;""),ROW()-2)),"")))</f>
        <v/>
      </c>
      <c r="D199" s="48" t="str">
        <f>IF(ROW()=2,Start!$G$26,IF(B199="","",MIN($I$5,MAX($I$4,D198 + $I$2*(Start!$E$26-C199) - IF(C199 &gt; Start!$E$26,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IF(ROW()=2,Start!$E$26,IF(B200="","",IFERROR(INDEX(tblAnalyse[Selen],_xlfn.AGGREGATE(15,6,(ROW(tblAnalyse[Datum])-ROW(INDEX(tblAnalyse[Datum],1))+1)/(tblAnalyse[Datum]&lt;&gt;""),ROW()-2)),"")))</f>
        <v/>
      </c>
      <c r="D200" s="48" t="str">
        <f>IF(ROW()=2,Start!$G$26,IF(B200="","",MIN($I$5,MAX($I$4,D199 + $I$2*(Start!$E$26-C200) - IF(C200 &gt; Start!$E$26,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IF(ROW()=2,Start!$E$26,IF(B201="","",IFERROR(INDEX(tblAnalyse[Selen],_xlfn.AGGREGATE(15,6,(ROW(tblAnalyse[Datum])-ROW(INDEX(tblAnalyse[Datum],1))+1)/(tblAnalyse[Datum]&lt;&gt;""),ROW()-2)),"")))</f>
        <v/>
      </c>
      <c r="D201" s="48" t="str">
        <f>IF(ROW()=2,Start!$G$26,IF(B201="","",MIN($I$5,MAX($I$4,D200 + $I$2*(Start!$E$26-C201) - IF(C201 &gt; Start!$E$26,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8bYG3X0+Bo6bxDMkRqQxGTKD7KRt7QX42zL86P9bbJMdFugGMzlvMfmWVHB0BUu0zEfhVQLMFXkjgK4BnRxFJg==" saltValue="Tl93de5hXRBtdpQsf+hjKA==" spinCount="100000" sheet="1" objects="1" scenarios="1" selectLockedCells="1"/>
  <conditionalFormatting sqref="A2:F201">
    <cfRule type="expression" dxfId="1" priority="1">
      <formula>$B2&lt;&gt;""</formula>
    </cfRule>
    <cfRule type="expression" dxfId="0" priority="2">
      <formula>AND($B2&lt;&gt;"",ISEVEN(ROW()))</formula>
    </cfRule>
  </conditionalFormatting>
  <pageMargins left="0.7" right="0.7" top="0.78740157499999996" bottom="0.78740157499999996"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7DF07-8A42-4FCA-B10A-E2C72EE9E309}">
  <sheetPr codeName="Tabelle14"/>
  <dimension ref="A1:F14"/>
  <sheetViews>
    <sheetView showGridLines="0" workbookViewId="0">
      <selection activeCell="F2" sqref="F2"/>
    </sheetView>
  </sheetViews>
  <sheetFormatPr baseColWidth="10" defaultRowHeight="15" x14ac:dyDescent="0.25"/>
  <cols>
    <col min="1" max="1" width="14" style="45" customWidth="1"/>
    <col min="2" max="2" width="14.28515625" style="45" bestFit="1" customWidth="1"/>
    <col min="3" max="3" width="15.28515625" style="80" bestFit="1" customWidth="1"/>
    <col min="4" max="4" width="4" style="45" customWidth="1"/>
    <col min="5" max="5" width="22.28515625" style="45" customWidth="1"/>
    <col min="6" max="6" width="4" style="45" customWidth="1"/>
    <col min="7" max="16384" width="11.42578125" style="45"/>
  </cols>
  <sheetData>
    <row r="1" spans="1:6" ht="30" x14ac:dyDescent="0.25">
      <c r="B1" s="69" t="s">
        <v>45</v>
      </c>
      <c r="C1" s="70" t="s">
        <v>46</v>
      </c>
    </row>
    <row r="2" spans="1:6" x14ac:dyDescent="0.25">
      <c r="A2" s="111"/>
      <c r="B2" s="71" t="s">
        <v>8</v>
      </c>
      <c r="C2" s="72" cm="1">
        <f t="array" ref="C2">IFERROR(LOOKUP(2,1/(Cobalt!B2:B201&lt;&gt;""),Cobalt!D2:D201)*($F$2/40),"")</f>
        <v>46.199999999999989</v>
      </c>
      <c r="E2" s="104" t="s">
        <v>152</v>
      </c>
      <c r="F2" s="105">
        <v>40</v>
      </c>
    </row>
    <row r="3" spans="1:6" x14ac:dyDescent="0.25">
      <c r="A3" s="111"/>
      <c r="B3" s="73" t="s">
        <v>7</v>
      </c>
      <c r="C3" s="74" cm="1">
        <f t="array" aca="1" ref="C3" ca="1">IFERROR(LOOKUP(2,1/(Nickel!B2:B201&lt;&gt;""),Nickel!D2:D201)*($F$2/40),"")</f>
        <v>23.984848484848484</v>
      </c>
    </row>
    <row r="4" spans="1:6" x14ac:dyDescent="0.25">
      <c r="A4" s="111"/>
      <c r="B4" s="73" t="s">
        <v>40</v>
      </c>
      <c r="C4" s="74" cm="1">
        <f t="array" ref="C4">IFERROR(LOOKUP(2,1/(Eisen!B2:B201&lt;&gt;""),Eisen!D2:D201)*($F$2/40),"")</f>
        <v>5.8599999999999985</v>
      </c>
    </row>
    <row r="5" spans="1:6" x14ac:dyDescent="0.25">
      <c r="A5" s="111"/>
      <c r="B5" s="73" t="s">
        <v>9</v>
      </c>
      <c r="C5" s="74" cm="1">
        <f t="array" ref="C5">IFERROR(LOOKUP(2,1/(Mangan!B2:B201&lt;&gt;""),Mangan!D2:D201)*($F$2/40),"")</f>
        <v>2.2000000000000002</v>
      </c>
    </row>
    <row r="6" spans="1:6" x14ac:dyDescent="0.25">
      <c r="A6" s="111"/>
      <c r="B6" s="73" t="s">
        <v>11</v>
      </c>
      <c r="C6" s="74" cm="1">
        <f t="array" aca="1" ref="C6" ca="1">IFERROR(LOOKUP(2,1/(Kupfer!B2:B201&lt;&gt;""),Kupfer!D2:D201)*($F$2/40),"")</f>
        <v>1.2558735527513982</v>
      </c>
    </row>
    <row r="7" spans="1:6" x14ac:dyDescent="0.25">
      <c r="A7" s="111"/>
      <c r="B7" s="73" t="s">
        <v>10</v>
      </c>
      <c r="C7" s="74" cm="1">
        <f t="array" aca="1" ref="C7" ca="1">IFERROR(LOOKUP(2,1/(Chrom!B2:B201&lt;&gt;""),Chrom!D2:D201)*($F$2/40),"")</f>
        <v>2.6356081696370497</v>
      </c>
    </row>
    <row r="8" spans="1:6" x14ac:dyDescent="0.25">
      <c r="A8" s="111"/>
      <c r="B8" s="73" t="s">
        <v>12</v>
      </c>
      <c r="C8" s="74" cm="1">
        <f t="array" aca="1" ref="C8" ca="1">IFERROR(LOOKUP(2,1/(Zink!B2:B201&lt;&gt;""),Zink!D2:D201)*($F$2/40),"")</f>
        <v>3.1575757575757577</v>
      </c>
    </row>
    <row r="9" spans="1:6" x14ac:dyDescent="0.25">
      <c r="A9" s="111"/>
      <c r="B9" s="75" t="s">
        <v>47</v>
      </c>
      <c r="C9" s="76">
        <f ca="1">Start!G9*($F$2/40)-SUM(C2:C8)</f>
        <v>194.70609403518733</v>
      </c>
    </row>
    <row r="10" spans="1:6" x14ac:dyDescent="0.25">
      <c r="A10" s="111"/>
      <c r="B10" s="77" t="s">
        <v>13</v>
      </c>
      <c r="C10" s="72" cm="1">
        <f t="array" aca="1" ref="C10" ca="1">IFERROR(LOOKUP(2,1/(Fluor!B2:B201&lt;&gt;""),Fluor!D2:D201)*($F$2/40),"")</f>
        <v>122.66204342118425</v>
      </c>
    </row>
    <row r="11" spans="1:6" x14ac:dyDescent="0.25">
      <c r="A11" s="111"/>
      <c r="B11" s="78" t="s">
        <v>14</v>
      </c>
      <c r="C11" s="74" cm="1">
        <f t="array" ref="C11">IFERROR(LOOKUP(2,1/(Iod!B2:B201&lt;&gt;""),Iod!D2:D201)*($F$2/40),"")</f>
        <v>3.1800000000000006</v>
      </c>
    </row>
    <row r="12" spans="1:6" x14ac:dyDescent="0.25">
      <c r="A12" s="111"/>
      <c r="B12" s="78" t="s">
        <v>15</v>
      </c>
      <c r="C12" s="74" cm="1">
        <f t="array" aca="1" ref="C12" ca="1">IFERROR(LOOKUP(2,1/(Vanadium!B2:B201&lt;&gt;""),Vanadium!D2:D201)*($F$2/40),"")</f>
        <v>2.1448484848484846</v>
      </c>
    </row>
    <row r="13" spans="1:6" x14ac:dyDescent="0.25">
      <c r="A13" s="111"/>
      <c r="B13" s="78" t="s">
        <v>16</v>
      </c>
      <c r="C13" s="74" cm="1">
        <f t="array" aca="1" ref="C13" ca="1">IFERROR(LOOKUP(2,1/(Selen!B2:B201&lt;&gt;""),Selen!D2:D201)*($F$2/40),"")</f>
        <v>3</v>
      </c>
    </row>
    <row r="14" spans="1:6" x14ac:dyDescent="0.25">
      <c r="A14" s="111"/>
      <c r="B14" s="79" t="s">
        <v>47</v>
      </c>
      <c r="C14" s="76">
        <f ca="1">Start!G9*($F$2/40)-SUM(C10:C13)</f>
        <v>149.01310809396728</v>
      </c>
    </row>
  </sheetData>
  <sheetProtection algorithmName="SHA-512" hashValue="zcjOnxkMcP4gAwrKDtB2T/+H1TwEBTs9sehodBYGtXMymlMb4w+kiyKsJOwUDF7vf46l+tp3PxFJH3KFh8849A==" saltValue="VoRMjIMPfmTobJAY7TfJGA==" spinCount="100000" sheet="1" objects="1" scenarios="1" selectLockedCells="1"/>
  <mergeCells count="2">
    <mergeCell ref="A2:A9"/>
    <mergeCell ref="A10:A14"/>
  </mergeCells>
  <dataValidations count="1">
    <dataValidation allowBlank="1" showInputMessage="1" showErrorMessage="1" promptTitle="Anzahl Tage:" prompt="Eingabe der Tage wie lange die beiden Spurenelmentlösungen ausreichen sollen. Standard sind 40 Tage._x000a_" sqref="F2" xr:uid="{47548DF1-F977-4D73-91E1-CB0A113ACD54}"/>
  </dataValidations>
  <pageMargins left="0.7" right="0.7" top="0.78740157499999996" bottom="0.78740157499999996" header="0.3" footer="0.3"/>
  <customProperties>
    <customPr name="_pios_id" r:id="rId1"/>
  </customPropertie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A1D2-C940-4EC6-863B-DF66EE8B4A4D}">
  <dimension ref="A1:A999"/>
  <sheetViews>
    <sheetView showGridLines="0" workbookViewId="0">
      <pane ySplit="2" topLeftCell="A38" activePane="bottomLeft" state="frozen"/>
      <selection activeCell="L18" sqref="L18"/>
      <selection pane="bottomLeft" activeCell="A71" sqref="A71"/>
    </sheetView>
  </sheetViews>
  <sheetFormatPr baseColWidth="10" defaultRowHeight="15" x14ac:dyDescent="0.25"/>
  <cols>
    <col min="1" max="1" width="179.5703125" style="45" customWidth="1"/>
    <col min="2" max="16384" width="11.42578125" style="45"/>
  </cols>
  <sheetData>
    <row r="1" spans="1:1" ht="27.95" customHeight="1" x14ac:dyDescent="0.25">
      <c r="A1" s="81" t="s">
        <v>70</v>
      </c>
    </row>
    <row r="2" spans="1:1" ht="21.95" customHeight="1" x14ac:dyDescent="0.25">
      <c r="A2" s="82"/>
    </row>
    <row r="3" spans="1:1" ht="21.95" customHeight="1" x14ac:dyDescent="0.25">
      <c r="A3" s="85" t="s">
        <v>71</v>
      </c>
    </row>
    <row r="4" spans="1:1" ht="30" x14ac:dyDescent="0.25">
      <c r="A4" s="83" t="s">
        <v>72</v>
      </c>
    </row>
    <row r="5" spans="1:1" ht="21.95" customHeight="1" x14ac:dyDescent="0.25">
      <c r="A5" s="83"/>
    </row>
    <row r="6" spans="1:1" ht="21.95" customHeight="1" x14ac:dyDescent="0.25">
      <c r="A6" s="85" t="s">
        <v>73</v>
      </c>
    </row>
    <row r="7" spans="1:1" ht="21.95" customHeight="1" x14ac:dyDescent="0.25">
      <c r="A7" s="83" t="s">
        <v>142</v>
      </c>
    </row>
    <row r="8" spans="1:1" ht="21.95" customHeight="1" x14ac:dyDescent="0.25">
      <c r="A8" s="83" t="s">
        <v>74</v>
      </c>
    </row>
    <row r="9" spans="1:1" ht="21.95" customHeight="1" x14ac:dyDescent="0.25">
      <c r="A9" s="83" t="s">
        <v>75</v>
      </c>
    </row>
    <row r="10" spans="1:1" ht="21.95" customHeight="1" x14ac:dyDescent="0.25">
      <c r="A10" s="83" t="s">
        <v>76</v>
      </c>
    </row>
    <row r="11" spans="1:1" ht="21.95" customHeight="1" x14ac:dyDescent="0.25">
      <c r="A11" s="83" t="s">
        <v>77</v>
      </c>
    </row>
    <row r="12" spans="1:1" ht="21.95" customHeight="1" x14ac:dyDescent="0.25">
      <c r="A12" s="83" t="s">
        <v>78</v>
      </c>
    </row>
    <row r="13" spans="1:1" x14ac:dyDescent="0.25">
      <c r="A13" s="83" t="s">
        <v>79</v>
      </c>
    </row>
    <row r="14" spans="1:1" ht="21.95" customHeight="1" x14ac:dyDescent="0.25">
      <c r="A14" s="83"/>
    </row>
    <row r="15" spans="1:1" ht="21.95" customHeight="1" x14ac:dyDescent="0.25">
      <c r="A15" s="85" t="s">
        <v>80</v>
      </c>
    </row>
    <row r="16" spans="1:1" ht="21.95" customHeight="1" x14ac:dyDescent="0.25">
      <c r="A16" s="88" t="s">
        <v>144</v>
      </c>
    </row>
    <row r="17" spans="1:1" ht="21.95" customHeight="1" x14ac:dyDescent="0.25">
      <c r="A17" s="83" t="s">
        <v>143</v>
      </c>
    </row>
    <row r="18" spans="1:1" x14ac:dyDescent="0.25">
      <c r="A18" s="83" t="s">
        <v>81</v>
      </c>
    </row>
    <row r="19" spans="1:1" ht="21.95" customHeight="1" x14ac:dyDescent="0.25">
      <c r="A19" s="83"/>
    </row>
    <row r="20" spans="1:1" ht="21.95" customHeight="1" x14ac:dyDescent="0.25">
      <c r="A20" s="85" t="s">
        <v>82</v>
      </c>
    </row>
    <row r="21" spans="1:1" ht="21.95" customHeight="1" x14ac:dyDescent="0.25">
      <c r="A21" s="85" t="s">
        <v>83</v>
      </c>
    </row>
    <row r="22" spans="1:1" ht="21.95" customHeight="1" x14ac:dyDescent="0.25">
      <c r="A22" s="83" t="s">
        <v>84</v>
      </c>
    </row>
    <row r="23" spans="1:1" ht="21.95" customHeight="1" x14ac:dyDescent="0.25">
      <c r="A23" s="83" t="s">
        <v>85</v>
      </c>
    </row>
    <row r="24" spans="1:1" x14ac:dyDescent="0.25">
      <c r="A24" s="83" t="s">
        <v>86</v>
      </c>
    </row>
    <row r="25" spans="1:1" ht="21.95" customHeight="1" x14ac:dyDescent="0.25">
      <c r="A25" s="83"/>
    </row>
    <row r="26" spans="1:1" ht="21.95" customHeight="1" x14ac:dyDescent="0.25">
      <c r="A26" s="85" t="s">
        <v>87</v>
      </c>
    </row>
    <row r="27" spans="1:1" ht="21.95" customHeight="1" x14ac:dyDescent="0.25">
      <c r="A27" s="83" t="s">
        <v>88</v>
      </c>
    </row>
    <row r="28" spans="1:1" ht="21.95" customHeight="1" x14ac:dyDescent="0.25">
      <c r="A28" s="83" t="s">
        <v>89</v>
      </c>
    </row>
    <row r="29" spans="1:1" ht="21.95" customHeight="1" x14ac:dyDescent="0.25">
      <c r="A29" s="83" t="s">
        <v>90</v>
      </c>
    </row>
    <row r="30" spans="1:1" ht="21.95" customHeight="1" x14ac:dyDescent="0.25">
      <c r="A30" s="83"/>
    </row>
    <row r="31" spans="1:1" ht="21.95" customHeight="1" x14ac:dyDescent="0.25">
      <c r="A31" s="83" t="s">
        <v>91</v>
      </c>
    </row>
    <row r="32" spans="1:1" ht="21.95" customHeight="1" x14ac:dyDescent="0.25">
      <c r="A32" s="83" t="s">
        <v>92</v>
      </c>
    </row>
    <row r="33" spans="1:1" ht="21.95" customHeight="1" x14ac:dyDescent="0.25">
      <c r="A33" s="83" t="s">
        <v>93</v>
      </c>
    </row>
    <row r="34" spans="1:1" ht="21.95" customHeight="1" x14ac:dyDescent="0.25">
      <c r="A34" s="83" t="s">
        <v>94</v>
      </c>
    </row>
    <row r="35" spans="1:1" ht="21.95" customHeight="1" x14ac:dyDescent="0.25">
      <c r="A35" s="83"/>
    </row>
    <row r="36" spans="1:1" ht="21.95" customHeight="1" x14ac:dyDescent="0.25">
      <c r="A36" s="83" t="s">
        <v>95</v>
      </c>
    </row>
    <row r="37" spans="1:1" ht="21.95" customHeight="1" x14ac:dyDescent="0.25">
      <c r="A37" s="83" t="s">
        <v>96</v>
      </c>
    </row>
    <row r="38" spans="1:1" ht="21.95" customHeight="1" x14ac:dyDescent="0.25">
      <c r="A38" s="83" t="s">
        <v>97</v>
      </c>
    </row>
    <row r="39" spans="1:1" ht="21.95" customHeight="1" x14ac:dyDescent="0.25">
      <c r="A39" s="83" t="s">
        <v>98</v>
      </c>
    </row>
    <row r="40" spans="1:1" ht="21.95" customHeight="1" x14ac:dyDescent="0.25">
      <c r="A40" s="83"/>
    </row>
    <row r="41" spans="1:1" ht="21.95" customHeight="1" x14ac:dyDescent="0.25">
      <c r="A41" s="83" t="s">
        <v>99</v>
      </c>
    </row>
    <row r="42" spans="1:1" ht="21.95" customHeight="1" x14ac:dyDescent="0.25">
      <c r="A42" s="83" t="s">
        <v>100</v>
      </c>
    </row>
    <row r="43" spans="1:1" ht="21.95" customHeight="1" x14ac:dyDescent="0.25">
      <c r="A43" s="83"/>
    </row>
    <row r="44" spans="1:1" ht="21.95" customHeight="1" x14ac:dyDescent="0.25">
      <c r="A44" s="84" t="s">
        <v>101</v>
      </c>
    </row>
    <row r="45" spans="1:1" ht="21.95" customHeight="1" x14ac:dyDescent="0.25">
      <c r="A45" s="83" t="s">
        <v>102</v>
      </c>
    </row>
    <row r="46" spans="1:1" ht="21.95" customHeight="1" x14ac:dyDescent="0.25">
      <c r="A46" s="83" t="s">
        <v>103</v>
      </c>
    </row>
    <row r="47" spans="1:1" ht="21.95" customHeight="1" x14ac:dyDescent="0.25">
      <c r="A47" s="83" t="s">
        <v>104</v>
      </c>
    </row>
    <row r="48" spans="1:1" ht="21.95" customHeight="1" x14ac:dyDescent="0.25">
      <c r="A48" s="83" t="s">
        <v>105</v>
      </c>
    </row>
    <row r="49" spans="1:1" ht="21.95" customHeight="1" x14ac:dyDescent="0.25">
      <c r="A49" s="83" t="s">
        <v>106</v>
      </c>
    </row>
    <row r="50" spans="1:1" ht="21.95" customHeight="1" x14ac:dyDescent="0.25">
      <c r="A50" s="83"/>
    </row>
    <row r="51" spans="1:1" ht="21.95" customHeight="1" x14ac:dyDescent="0.25">
      <c r="A51" s="85" t="s">
        <v>107</v>
      </c>
    </row>
    <row r="52" spans="1:1" ht="21.95" customHeight="1" x14ac:dyDescent="0.25">
      <c r="A52" s="83" t="s">
        <v>108</v>
      </c>
    </row>
    <row r="53" spans="1:1" ht="21.95" customHeight="1" x14ac:dyDescent="0.25">
      <c r="A53" s="83" t="s">
        <v>109</v>
      </c>
    </row>
    <row r="54" spans="1:1" ht="21.95" customHeight="1" x14ac:dyDescent="0.25">
      <c r="A54" s="83" t="s">
        <v>110</v>
      </c>
    </row>
    <row r="55" spans="1:1" x14ac:dyDescent="0.25">
      <c r="A55" s="83"/>
    </row>
    <row r="56" spans="1:1" ht="21.95" customHeight="1" x14ac:dyDescent="0.25">
      <c r="A56" s="83" t="s">
        <v>111</v>
      </c>
    </row>
    <row r="57" spans="1:1" ht="21.95" customHeight="1" x14ac:dyDescent="0.25">
      <c r="A57" s="83" t="s">
        <v>112</v>
      </c>
    </row>
    <row r="58" spans="1:1" ht="21.95" customHeight="1" x14ac:dyDescent="0.25">
      <c r="A58" s="83" t="s">
        <v>113</v>
      </c>
    </row>
    <row r="59" spans="1:1" ht="21.95" customHeight="1" x14ac:dyDescent="0.25">
      <c r="A59" s="83" t="s">
        <v>114</v>
      </c>
    </row>
    <row r="60" spans="1:1" x14ac:dyDescent="0.25">
      <c r="A60" s="83"/>
    </row>
    <row r="61" spans="1:1" ht="21.95" customHeight="1" x14ac:dyDescent="0.25">
      <c r="A61" s="83" t="s">
        <v>115</v>
      </c>
    </row>
    <row r="62" spans="1:1" ht="21.95" customHeight="1" x14ac:dyDescent="0.25">
      <c r="A62" s="83" t="s">
        <v>116</v>
      </c>
    </row>
    <row r="63" spans="1:1" ht="21.95" customHeight="1" x14ac:dyDescent="0.25">
      <c r="A63" s="83" t="s">
        <v>117</v>
      </c>
    </row>
    <row r="64" spans="1:1" ht="21.95" customHeight="1" x14ac:dyDescent="0.25">
      <c r="A64" s="83" t="s">
        <v>118</v>
      </c>
    </row>
    <row r="65" spans="1:1" x14ac:dyDescent="0.25">
      <c r="A65" s="83"/>
    </row>
    <row r="66" spans="1:1" ht="21.95" customHeight="1" x14ac:dyDescent="0.25">
      <c r="A66" s="83" t="s">
        <v>99</v>
      </c>
    </row>
    <row r="67" spans="1:1" ht="23.25" customHeight="1" x14ac:dyDescent="0.25">
      <c r="A67" s="83" t="s">
        <v>119</v>
      </c>
    </row>
    <row r="68" spans="1:1" ht="21.95" customHeight="1" x14ac:dyDescent="0.25">
      <c r="A68" s="83"/>
    </row>
    <row r="69" spans="1:1" ht="21.95" customHeight="1" x14ac:dyDescent="0.25">
      <c r="A69" s="85" t="s">
        <v>120</v>
      </c>
    </row>
    <row r="70" spans="1:1" ht="21.95" customHeight="1" x14ac:dyDescent="0.25">
      <c r="A70" s="83" t="s">
        <v>121</v>
      </c>
    </row>
    <row r="71" spans="1:1" ht="21.95" customHeight="1" x14ac:dyDescent="0.25">
      <c r="A71" s="83" t="s">
        <v>122</v>
      </c>
    </row>
    <row r="72" spans="1:1" ht="21.95" customHeight="1" x14ac:dyDescent="0.25">
      <c r="A72" s="83" t="s">
        <v>123</v>
      </c>
    </row>
    <row r="73" spans="1:1" ht="21.95" customHeight="1" x14ac:dyDescent="0.25">
      <c r="A73" s="83" t="s">
        <v>124</v>
      </c>
    </row>
    <row r="74" spans="1:1" ht="21.95" customHeight="1" x14ac:dyDescent="0.25">
      <c r="A74" s="83"/>
    </row>
    <row r="75" spans="1:1" ht="21.95" customHeight="1" x14ac:dyDescent="0.25">
      <c r="A75" s="85" t="s">
        <v>125</v>
      </c>
    </row>
    <row r="76" spans="1:1" ht="21.95" customHeight="1" x14ac:dyDescent="0.25">
      <c r="A76" s="83" t="s">
        <v>126</v>
      </c>
    </row>
    <row r="77" spans="1:1" ht="21.95" customHeight="1" x14ac:dyDescent="0.25">
      <c r="A77" s="83" t="s">
        <v>127</v>
      </c>
    </row>
    <row r="78" spans="1:1" ht="21.95" customHeight="1" x14ac:dyDescent="0.25">
      <c r="A78" s="83" t="s">
        <v>128</v>
      </c>
    </row>
    <row r="79" spans="1:1" ht="21.95" customHeight="1" x14ac:dyDescent="0.25">
      <c r="A79" s="83"/>
    </row>
    <row r="80" spans="1:1" ht="21.95" customHeight="1" x14ac:dyDescent="0.25">
      <c r="A80" s="85" t="s">
        <v>129</v>
      </c>
    </row>
    <row r="81" spans="1:1" ht="21.95" customHeight="1" x14ac:dyDescent="0.25">
      <c r="A81" s="83" t="s">
        <v>130</v>
      </c>
    </row>
    <row r="82" spans="1:1" ht="21.95" customHeight="1" x14ac:dyDescent="0.25">
      <c r="A82" s="83" t="s">
        <v>131</v>
      </c>
    </row>
    <row r="83" spans="1:1" ht="21.95" customHeight="1" x14ac:dyDescent="0.25">
      <c r="A83" s="83" t="s">
        <v>132</v>
      </c>
    </row>
    <row r="84" spans="1:1" ht="21.95" customHeight="1" x14ac:dyDescent="0.25">
      <c r="A84" s="83" t="s">
        <v>133</v>
      </c>
    </row>
    <row r="85" spans="1:1" ht="21.95" customHeight="1" x14ac:dyDescent="0.25">
      <c r="A85" s="83" t="s">
        <v>134</v>
      </c>
    </row>
    <row r="86" spans="1:1" ht="21.95" customHeight="1" x14ac:dyDescent="0.25">
      <c r="A86" s="83"/>
    </row>
    <row r="87" spans="1:1" ht="21.95" customHeight="1" x14ac:dyDescent="0.25">
      <c r="A87" s="85" t="s">
        <v>135</v>
      </c>
    </row>
    <row r="88" spans="1:1" ht="21.95" customHeight="1" x14ac:dyDescent="0.25">
      <c r="A88" s="83" t="s">
        <v>136</v>
      </c>
    </row>
    <row r="89" spans="1:1" ht="21.95" customHeight="1" x14ac:dyDescent="0.25">
      <c r="A89" s="83" t="s">
        <v>137</v>
      </c>
    </row>
    <row r="90" spans="1:1" ht="21.95" customHeight="1" x14ac:dyDescent="0.25">
      <c r="A90" s="83" t="s">
        <v>138</v>
      </c>
    </row>
    <row r="91" spans="1:1" ht="21.95" customHeight="1" x14ac:dyDescent="0.25">
      <c r="A91" s="83" t="s">
        <v>139</v>
      </c>
    </row>
    <row r="92" spans="1:1" ht="21.95" customHeight="1" x14ac:dyDescent="0.25">
      <c r="A92" s="83"/>
    </row>
    <row r="93" spans="1:1" ht="21.95" customHeight="1" x14ac:dyDescent="0.25">
      <c r="A93" s="85" t="s">
        <v>140</v>
      </c>
    </row>
    <row r="94" spans="1:1" ht="25.5" customHeight="1" x14ac:dyDescent="0.25">
      <c r="A94" s="86" t="s">
        <v>141</v>
      </c>
    </row>
    <row r="95" spans="1:1" ht="21.95" customHeight="1" x14ac:dyDescent="0.25">
      <c r="A95" s="83"/>
    </row>
    <row r="96" spans="1:1" ht="21.95" customHeight="1" x14ac:dyDescent="0.25">
      <c r="A96" s="83"/>
    </row>
    <row r="97" spans="1:1" ht="21.95" customHeight="1" x14ac:dyDescent="0.25">
      <c r="A97" s="83"/>
    </row>
    <row r="98" spans="1:1" ht="21.95" customHeight="1" x14ac:dyDescent="0.25">
      <c r="A98" s="83"/>
    </row>
    <row r="99" spans="1:1" ht="21.95" customHeight="1" x14ac:dyDescent="0.25">
      <c r="A99" s="83"/>
    </row>
    <row r="100" spans="1:1" ht="21.95" customHeight="1" x14ac:dyDescent="0.25">
      <c r="A100" s="83"/>
    </row>
    <row r="101" spans="1:1" ht="21.95" customHeight="1" x14ac:dyDescent="0.25">
      <c r="A101" s="83"/>
    </row>
    <row r="102" spans="1:1" ht="21.95" customHeight="1" x14ac:dyDescent="0.25">
      <c r="A102" s="83"/>
    </row>
    <row r="103" spans="1:1" ht="21.95" customHeight="1" x14ac:dyDescent="0.25">
      <c r="A103" s="83"/>
    </row>
    <row r="104" spans="1:1" ht="21.95" customHeight="1" x14ac:dyDescent="0.25">
      <c r="A104" s="83"/>
    </row>
    <row r="105" spans="1:1" ht="21.95" customHeight="1" x14ac:dyDescent="0.25">
      <c r="A105" s="83"/>
    </row>
    <row r="106" spans="1:1" ht="21.95" customHeight="1" x14ac:dyDescent="0.25">
      <c r="A106" s="83"/>
    </row>
    <row r="107" spans="1:1" ht="21.95" customHeight="1" x14ac:dyDescent="0.25">
      <c r="A107" s="83"/>
    </row>
    <row r="108" spans="1:1" ht="21.95" customHeight="1" x14ac:dyDescent="0.25">
      <c r="A108" s="83"/>
    </row>
    <row r="109" spans="1:1" ht="21.95" customHeight="1" x14ac:dyDescent="0.25">
      <c r="A109" s="83"/>
    </row>
    <row r="110" spans="1:1" ht="21.95" customHeight="1" x14ac:dyDescent="0.25">
      <c r="A110" s="83"/>
    </row>
    <row r="111" spans="1:1" ht="21.95" customHeight="1" x14ac:dyDescent="0.25">
      <c r="A111" s="83"/>
    </row>
    <row r="112" spans="1:1" ht="21.95" customHeight="1" x14ac:dyDescent="0.25">
      <c r="A112" s="83"/>
    </row>
    <row r="113" spans="1:1" ht="21.95" customHeight="1" x14ac:dyDescent="0.25">
      <c r="A113" s="83"/>
    </row>
    <row r="114" spans="1:1" ht="21.95" customHeight="1" x14ac:dyDescent="0.25">
      <c r="A114" s="83"/>
    </row>
    <row r="115" spans="1:1" ht="21.95" customHeight="1" x14ac:dyDescent="0.25">
      <c r="A115" s="83"/>
    </row>
    <row r="116" spans="1:1" ht="21.95" customHeight="1" x14ac:dyDescent="0.25">
      <c r="A116" s="83"/>
    </row>
    <row r="117" spans="1:1" ht="21.95" customHeight="1" x14ac:dyDescent="0.25">
      <c r="A117" s="83"/>
    </row>
    <row r="118" spans="1:1" ht="21.95" customHeight="1" x14ac:dyDescent="0.25">
      <c r="A118" s="83"/>
    </row>
    <row r="119" spans="1:1" ht="21.95" customHeight="1" x14ac:dyDescent="0.25">
      <c r="A119" s="83"/>
    </row>
    <row r="120" spans="1:1" ht="21.95" customHeight="1" x14ac:dyDescent="0.25">
      <c r="A120" s="83"/>
    </row>
    <row r="121" spans="1:1" ht="21.95" customHeight="1" x14ac:dyDescent="0.25">
      <c r="A121" s="83"/>
    </row>
    <row r="122" spans="1:1" ht="21.95" customHeight="1" x14ac:dyDescent="0.25">
      <c r="A122" s="83"/>
    </row>
    <row r="123" spans="1:1" ht="21.95" customHeight="1" x14ac:dyDescent="0.25">
      <c r="A123" s="83"/>
    </row>
    <row r="124" spans="1:1" ht="21.95" customHeight="1" x14ac:dyDescent="0.25">
      <c r="A124" s="83"/>
    </row>
    <row r="125" spans="1:1" ht="21.95" customHeight="1" x14ac:dyDescent="0.25">
      <c r="A125" s="83"/>
    </row>
    <row r="126" spans="1:1" ht="21.95" customHeight="1" x14ac:dyDescent="0.25">
      <c r="A126" s="83"/>
    </row>
    <row r="127" spans="1:1" ht="21.95" customHeight="1" x14ac:dyDescent="0.25">
      <c r="A127" s="83"/>
    </row>
    <row r="128" spans="1:1" ht="21.95" customHeight="1" x14ac:dyDescent="0.25">
      <c r="A128" s="83"/>
    </row>
    <row r="129" spans="1:1" ht="21.95" customHeight="1" x14ac:dyDescent="0.25">
      <c r="A129" s="83"/>
    </row>
    <row r="130" spans="1:1" ht="21.95" customHeight="1" x14ac:dyDescent="0.25">
      <c r="A130" s="83"/>
    </row>
    <row r="131" spans="1:1" ht="21.95" customHeight="1" x14ac:dyDescent="0.25">
      <c r="A131" s="83"/>
    </row>
    <row r="132" spans="1:1" ht="21.95" customHeight="1" x14ac:dyDescent="0.25">
      <c r="A132" s="83"/>
    </row>
    <row r="133" spans="1:1" ht="21.95" customHeight="1" x14ac:dyDescent="0.25">
      <c r="A133" s="83"/>
    </row>
    <row r="134" spans="1:1" ht="21.95" customHeight="1" x14ac:dyDescent="0.25">
      <c r="A134" s="83"/>
    </row>
    <row r="135" spans="1:1" ht="21.95" customHeight="1" x14ac:dyDescent="0.25">
      <c r="A135" s="83"/>
    </row>
    <row r="136" spans="1:1" ht="21.95" customHeight="1" x14ac:dyDescent="0.25">
      <c r="A136" s="83"/>
    </row>
    <row r="137" spans="1:1" ht="21.95" customHeight="1" x14ac:dyDescent="0.25">
      <c r="A137" s="83"/>
    </row>
    <row r="138" spans="1:1" ht="21.95" customHeight="1" x14ac:dyDescent="0.25">
      <c r="A138" s="83"/>
    </row>
    <row r="139" spans="1:1" ht="21.95" customHeight="1" x14ac:dyDescent="0.25">
      <c r="A139" s="83"/>
    </row>
    <row r="140" spans="1:1" ht="21.95" customHeight="1" x14ac:dyDescent="0.25">
      <c r="A140" s="83"/>
    </row>
    <row r="141" spans="1:1" ht="21.95" customHeight="1" x14ac:dyDescent="0.25">
      <c r="A141" s="83"/>
    </row>
    <row r="142" spans="1:1" ht="21.95" customHeight="1" x14ac:dyDescent="0.25">
      <c r="A142" s="83"/>
    </row>
    <row r="143" spans="1:1" ht="21.95" customHeight="1" x14ac:dyDescent="0.25">
      <c r="A143" s="83"/>
    </row>
    <row r="144" spans="1:1" ht="21.95" customHeight="1" x14ac:dyDescent="0.25">
      <c r="A144" s="83"/>
    </row>
    <row r="145" spans="1:1" ht="21.95" customHeight="1" x14ac:dyDescent="0.25">
      <c r="A145" s="83"/>
    </row>
    <row r="146" spans="1:1" ht="21.95" customHeight="1" x14ac:dyDescent="0.25">
      <c r="A146" s="83"/>
    </row>
    <row r="147" spans="1:1" ht="21.95" customHeight="1" x14ac:dyDescent="0.25">
      <c r="A147" s="83"/>
    </row>
    <row r="148" spans="1:1" ht="21.95" customHeight="1" x14ac:dyDescent="0.25">
      <c r="A148" s="83"/>
    </row>
    <row r="149" spans="1:1" ht="21.95" customHeight="1" x14ac:dyDescent="0.25">
      <c r="A149" s="83"/>
    </row>
    <row r="150" spans="1:1" ht="21.95" customHeight="1" x14ac:dyDescent="0.25">
      <c r="A150" s="83"/>
    </row>
    <row r="151" spans="1:1" ht="21.95" customHeight="1" x14ac:dyDescent="0.25">
      <c r="A151" s="83"/>
    </row>
    <row r="152" spans="1:1" ht="21.95" customHeight="1" x14ac:dyDescent="0.25">
      <c r="A152" s="83"/>
    </row>
    <row r="153" spans="1:1" ht="21.95" customHeight="1" x14ac:dyDescent="0.25">
      <c r="A153" s="83"/>
    </row>
    <row r="154" spans="1:1" ht="21.95" customHeight="1" x14ac:dyDescent="0.25">
      <c r="A154" s="83"/>
    </row>
    <row r="155" spans="1:1" ht="21.95" customHeight="1" x14ac:dyDescent="0.25">
      <c r="A155" s="83"/>
    </row>
    <row r="156" spans="1:1" ht="21.95" customHeight="1" x14ac:dyDescent="0.25">
      <c r="A156" s="83"/>
    </row>
    <row r="157" spans="1:1" ht="21.95" customHeight="1" x14ac:dyDescent="0.25">
      <c r="A157" s="83"/>
    </row>
    <row r="158" spans="1:1" ht="21.95" customHeight="1" x14ac:dyDescent="0.25">
      <c r="A158" s="83"/>
    </row>
    <row r="159" spans="1:1" ht="21.95" customHeight="1" x14ac:dyDescent="0.25">
      <c r="A159" s="83"/>
    </row>
    <row r="160" spans="1:1" ht="21.95" customHeight="1" x14ac:dyDescent="0.25">
      <c r="A160" s="83"/>
    </row>
    <row r="161" spans="1:1" ht="21.95" customHeight="1" x14ac:dyDescent="0.25">
      <c r="A161" s="83"/>
    </row>
    <row r="162" spans="1:1" ht="21.95" customHeight="1" x14ac:dyDescent="0.25">
      <c r="A162" s="83"/>
    </row>
    <row r="163" spans="1:1" ht="21.95" customHeight="1" x14ac:dyDescent="0.25">
      <c r="A163" s="83"/>
    </row>
    <row r="164" spans="1:1" ht="21.95" customHeight="1" x14ac:dyDescent="0.25">
      <c r="A164" s="83"/>
    </row>
    <row r="165" spans="1:1" ht="21.95" customHeight="1" x14ac:dyDescent="0.25">
      <c r="A165" s="83"/>
    </row>
    <row r="166" spans="1:1" ht="21.95" customHeight="1" x14ac:dyDescent="0.25">
      <c r="A166" s="83"/>
    </row>
    <row r="167" spans="1:1" ht="21.95" customHeight="1" x14ac:dyDescent="0.25">
      <c r="A167" s="83"/>
    </row>
    <row r="168" spans="1:1" ht="21.95" customHeight="1" x14ac:dyDescent="0.25">
      <c r="A168" s="83"/>
    </row>
    <row r="169" spans="1:1" ht="21.95" customHeight="1" x14ac:dyDescent="0.25">
      <c r="A169" s="83"/>
    </row>
    <row r="170" spans="1:1" ht="21.95" customHeight="1" x14ac:dyDescent="0.25">
      <c r="A170" s="83"/>
    </row>
    <row r="171" spans="1:1" ht="21.95" customHeight="1" x14ac:dyDescent="0.25">
      <c r="A171" s="83"/>
    </row>
    <row r="172" spans="1:1" ht="21.95" customHeight="1" x14ac:dyDescent="0.25">
      <c r="A172" s="83"/>
    </row>
    <row r="173" spans="1:1" ht="21.95" customHeight="1" x14ac:dyDescent="0.25">
      <c r="A173" s="83"/>
    </row>
    <row r="174" spans="1:1" ht="21.95" customHeight="1" x14ac:dyDescent="0.25">
      <c r="A174" s="83"/>
    </row>
    <row r="175" spans="1:1" ht="21.95" customHeight="1" x14ac:dyDescent="0.25">
      <c r="A175" s="83"/>
    </row>
    <row r="176" spans="1:1" ht="21.95" customHeight="1" x14ac:dyDescent="0.25">
      <c r="A176" s="83"/>
    </row>
    <row r="177" spans="1:1" ht="21.95" customHeight="1" x14ac:dyDescent="0.25">
      <c r="A177" s="83"/>
    </row>
    <row r="178" spans="1:1" ht="21.95" customHeight="1" x14ac:dyDescent="0.25">
      <c r="A178" s="83"/>
    </row>
    <row r="179" spans="1:1" ht="21.95" customHeight="1" x14ac:dyDescent="0.25">
      <c r="A179" s="83"/>
    </row>
    <row r="180" spans="1:1" ht="21.95" customHeight="1" x14ac:dyDescent="0.25">
      <c r="A180" s="83"/>
    </row>
    <row r="181" spans="1:1" ht="21.95" customHeight="1" x14ac:dyDescent="0.25">
      <c r="A181" s="83"/>
    </row>
    <row r="182" spans="1:1" ht="21.95" customHeight="1" x14ac:dyDescent="0.25">
      <c r="A182" s="83"/>
    </row>
    <row r="183" spans="1:1" ht="21.95" customHeight="1" x14ac:dyDescent="0.25">
      <c r="A183" s="83"/>
    </row>
    <row r="184" spans="1:1" ht="21.95" customHeight="1" x14ac:dyDescent="0.25">
      <c r="A184" s="83"/>
    </row>
    <row r="185" spans="1:1" ht="21.95" customHeight="1" x14ac:dyDescent="0.25">
      <c r="A185" s="83"/>
    </row>
    <row r="186" spans="1:1" ht="21.95" customHeight="1" x14ac:dyDescent="0.25">
      <c r="A186" s="83"/>
    </row>
    <row r="187" spans="1:1" ht="21.95" customHeight="1" x14ac:dyDescent="0.25">
      <c r="A187" s="83"/>
    </row>
    <row r="188" spans="1:1" ht="21.95" customHeight="1" x14ac:dyDescent="0.25">
      <c r="A188" s="83"/>
    </row>
    <row r="189" spans="1:1" ht="21.95" customHeight="1" x14ac:dyDescent="0.25">
      <c r="A189" s="83"/>
    </row>
    <row r="190" spans="1:1" ht="21.95" customHeight="1" x14ac:dyDescent="0.25">
      <c r="A190" s="83"/>
    </row>
    <row r="191" spans="1:1" ht="21.95" customHeight="1" x14ac:dyDescent="0.25">
      <c r="A191" s="83"/>
    </row>
    <row r="192" spans="1:1" ht="21.95" customHeight="1" x14ac:dyDescent="0.25">
      <c r="A192" s="83"/>
    </row>
    <row r="193" spans="1:1" ht="21.95" customHeight="1" x14ac:dyDescent="0.25">
      <c r="A193" s="83"/>
    </row>
    <row r="194" spans="1:1" ht="21.95" customHeight="1" x14ac:dyDescent="0.25">
      <c r="A194" s="83"/>
    </row>
    <row r="195" spans="1:1" ht="21.95" customHeight="1" x14ac:dyDescent="0.25">
      <c r="A195" s="83"/>
    </row>
    <row r="196" spans="1:1" ht="21.95" customHeight="1" x14ac:dyDescent="0.25">
      <c r="A196" s="83"/>
    </row>
    <row r="197" spans="1:1" ht="21.95" customHeight="1" x14ac:dyDescent="0.25">
      <c r="A197" s="83"/>
    </row>
    <row r="198" spans="1:1" ht="21.95" customHeight="1" x14ac:dyDescent="0.25">
      <c r="A198" s="83"/>
    </row>
    <row r="199" spans="1:1" ht="21.95" customHeight="1" x14ac:dyDescent="0.25">
      <c r="A199" s="83"/>
    </row>
    <row r="200" spans="1:1" ht="21.95" customHeight="1" x14ac:dyDescent="0.25">
      <c r="A200" s="83"/>
    </row>
    <row r="201" spans="1:1" ht="21.95" customHeight="1" x14ac:dyDescent="0.25">
      <c r="A201" s="83"/>
    </row>
    <row r="202" spans="1:1" ht="21.95" customHeight="1" x14ac:dyDescent="0.25">
      <c r="A202" s="83"/>
    </row>
    <row r="203" spans="1:1" ht="21.95" customHeight="1" x14ac:dyDescent="0.25">
      <c r="A203" s="83"/>
    </row>
    <row r="204" spans="1:1" ht="21.95" customHeight="1" x14ac:dyDescent="0.25">
      <c r="A204" s="83"/>
    </row>
    <row r="205" spans="1:1" ht="21.95" customHeight="1" x14ac:dyDescent="0.25">
      <c r="A205" s="83"/>
    </row>
    <row r="206" spans="1:1" ht="21.95" customHeight="1" x14ac:dyDescent="0.25">
      <c r="A206" s="83"/>
    </row>
    <row r="207" spans="1:1" ht="21.95" customHeight="1" x14ac:dyDescent="0.25">
      <c r="A207" s="83"/>
    </row>
    <row r="208" spans="1:1" ht="21.95" customHeight="1" x14ac:dyDescent="0.25">
      <c r="A208" s="83"/>
    </row>
    <row r="209" spans="1:1" ht="21.95" customHeight="1" x14ac:dyDescent="0.25">
      <c r="A209" s="83"/>
    </row>
    <row r="210" spans="1:1" ht="21.95" customHeight="1" x14ac:dyDescent="0.25">
      <c r="A210" s="83"/>
    </row>
    <row r="211" spans="1:1" ht="21.95" customHeight="1" x14ac:dyDescent="0.25">
      <c r="A211" s="83"/>
    </row>
    <row r="212" spans="1:1" ht="21.95" customHeight="1" x14ac:dyDescent="0.25">
      <c r="A212" s="83"/>
    </row>
    <row r="213" spans="1:1" ht="21.95" customHeight="1" x14ac:dyDescent="0.25">
      <c r="A213" s="83"/>
    </row>
    <row r="214" spans="1:1" ht="21.95" customHeight="1" x14ac:dyDescent="0.25">
      <c r="A214" s="83"/>
    </row>
    <row r="215" spans="1:1" ht="21.95" customHeight="1" x14ac:dyDescent="0.25">
      <c r="A215" s="83"/>
    </row>
    <row r="216" spans="1:1" ht="21.95" customHeight="1" x14ac:dyDescent="0.25">
      <c r="A216" s="83"/>
    </row>
    <row r="217" spans="1:1" ht="21.95" customHeight="1" x14ac:dyDescent="0.25">
      <c r="A217" s="83"/>
    </row>
    <row r="218" spans="1:1" ht="21.95" customHeight="1" x14ac:dyDescent="0.25">
      <c r="A218" s="83"/>
    </row>
    <row r="219" spans="1:1" ht="21.95" customHeight="1" x14ac:dyDescent="0.25">
      <c r="A219" s="83"/>
    </row>
    <row r="220" spans="1:1" ht="21.95" customHeight="1" x14ac:dyDescent="0.25">
      <c r="A220" s="83"/>
    </row>
    <row r="221" spans="1:1" ht="21.95" customHeight="1" x14ac:dyDescent="0.25">
      <c r="A221" s="83"/>
    </row>
    <row r="222" spans="1:1" ht="21.95" customHeight="1" x14ac:dyDescent="0.25">
      <c r="A222" s="83"/>
    </row>
    <row r="223" spans="1:1" ht="21.95" customHeight="1" x14ac:dyDescent="0.25">
      <c r="A223" s="83"/>
    </row>
    <row r="224" spans="1:1" ht="21.95" customHeight="1" x14ac:dyDescent="0.25">
      <c r="A224" s="83"/>
    </row>
    <row r="225" spans="1:1" ht="21.95" customHeight="1" x14ac:dyDescent="0.25">
      <c r="A225" s="83"/>
    </row>
    <row r="226" spans="1:1" ht="21.95" customHeight="1" x14ac:dyDescent="0.25">
      <c r="A226" s="83"/>
    </row>
    <row r="227" spans="1:1" ht="21.95" customHeight="1" x14ac:dyDescent="0.25">
      <c r="A227" s="83"/>
    </row>
    <row r="228" spans="1:1" ht="21.95" customHeight="1" x14ac:dyDescent="0.25">
      <c r="A228" s="83"/>
    </row>
    <row r="229" spans="1:1" ht="21.95" customHeight="1" x14ac:dyDescent="0.25">
      <c r="A229" s="83"/>
    </row>
    <row r="230" spans="1:1" ht="21.95" customHeight="1" x14ac:dyDescent="0.25">
      <c r="A230" s="83"/>
    </row>
    <row r="231" spans="1:1" ht="21.95" customHeight="1" x14ac:dyDescent="0.25">
      <c r="A231" s="83"/>
    </row>
    <row r="232" spans="1:1" ht="21.95" customHeight="1" x14ac:dyDescent="0.25">
      <c r="A232" s="83"/>
    </row>
    <row r="233" spans="1:1" ht="21.95" customHeight="1" x14ac:dyDescent="0.25">
      <c r="A233" s="83"/>
    </row>
    <row r="234" spans="1:1" ht="21.95" customHeight="1" x14ac:dyDescent="0.25">
      <c r="A234" s="83"/>
    </row>
    <row r="235" spans="1:1" ht="21.95" customHeight="1" x14ac:dyDescent="0.25">
      <c r="A235" s="83"/>
    </row>
    <row r="236" spans="1:1" ht="21.95" customHeight="1" x14ac:dyDescent="0.25">
      <c r="A236" s="83"/>
    </row>
    <row r="237" spans="1:1" ht="21.95" customHeight="1" x14ac:dyDescent="0.25">
      <c r="A237" s="83"/>
    </row>
    <row r="238" spans="1:1" ht="21.95" customHeight="1" x14ac:dyDescent="0.25">
      <c r="A238" s="83"/>
    </row>
    <row r="239" spans="1:1" ht="21.95" customHeight="1" x14ac:dyDescent="0.25">
      <c r="A239" s="83"/>
    </row>
    <row r="240" spans="1:1" ht="21.95" customHeight="1" x14ac:dyDescent="0.25">
      <c r="A240" s="83"/>
    </row>
    <row r="241" spans="1:1" ht="21.95" customHeight="1" x14ac:dyDescent="0.25">
      <c r="A241" s="83"/>
    </row>
    <row r="242" spans="1:1" ht="21.95" customHeight="1" x14ac:dyDescent="0.25">
      <c r="A242" s="83"/>
    </row>
    <row r="243" spans="1:1" ht="21.95" customHeight="1" x14ac:dyDescent="0.25">
      <c r="A243" s="83"/>
    </row>
    <row r="244" spans="1:1" ht="21.95" customHeight="1" x14ac:dyDescent="0.25">
      <c r="A244" s="83"/>
    </row>
    <row r="245" spans="1:1" ht="21.95" customHeight="1" x14ac:dyDescent="0.25">
      <c r="A245" s="83"/>
    </row>
    <row r="246" spans="1:1" ht="21.95" customHeight="1" x14ac:dyDescent="0.25">
      <c r="A246" s="83"/>
    </row>
    <row r="247" spans="1:1" ht="21.95" customHeight="1" x14ac:dyDescent="0.25">
      <c r="A247" s="83"/>
    </row>
    <row r="248" spans="1:1" ht="21.95" customHeight="1" x14ac:dyDescent="0.25">
      <c r="A248" s="83"/>
    </row>
    <row r="249" spans="1:1" ht="21.95" customHeight="1" x14ac:dyDescent="0.25">
      <c r="A249" s="83"/>
    </row>
    <row r="250" spans="1:1" ht="21.95" customHeight="1" x14ac:dyDescent="0.25">
      <c r="A250" s="83"/>
    </row>
    <row r="251" spans="1:1" ht="21.95" customHeight="1" x14ac:dyDescent="0.25">
      <c r="A251" s="83"/>
    </row>
    <row r="252" spans="1:1" ht="21.95" customHeight="1" x14ac:dyDescent="0.25">
      <c r="A252" s="83"/>
    </row>
    <row r="253" spans="1:1" ht="21.95" customHeight="1" x14ac:dyDescent="0.25">
      <c r="A253" s="83"/>
    </row>
    <row r="254" spans="1:1" ht="21.95" customHeight="1" x14ac:dyDescent="0.25">
      <c r="A254" s="83"/>
    </row>
    <row r="255" spans="1:1" ht="21.95" customHeight="1" x14ac:dyDescent="0.25">
      <c r="A255" s="83"/>
    </row>
    <row r="256" spans="1:1" ht="21.95" customHeight="1" x14ac:dyDescent="0.25">
      <c r="A256" s="83"/>
    </row>
    <row r="257" spans="1:1" ht="21.95" customHeight="1" x14ac:dyDescent="0.25">
      <c r="A257" s="83"/>
    </row>
    <row r="258" spans="1:1" ht="21.95" customHeight="1" x14ac:dyDescent="0.25">
      <c r="A258" s="83"/>
    </row>
    <row r="259" spans="1:1" ht="21.95" customHeight="1" x14ac:dyDescent="0.25">
      <c r="A259" s="83"/>
    </row>
    <row r="260" spans="1:1" ht="21.95" customHeight="1" x14ac:dyDescent="0.25">
      <c r="A260" s="83"/>
    </row>
    <row r="261" spans="1:1" ht="21.95" customHeight="1" x14ac:dyDescent="0.25">
      <c r="A261" s="83"/>
    </row>
    <row r="262" spans="1:1" ht="21.95" customHeight="1" x14ac:dyDescent="0.25">
      <c r="A262" s="83"/>
    </row>
    <row r="263" spans="1:1" ht="21.95" customHeight="1" x14ac:dyDescent="0.25">
      <c r="A263" s="83"/>
    </row>
    <row r="264" spans="1:1" ht="21.95" customHeight="1" x14ac:dyDescent="0.25">
      <c r="A264" s="83"/>
    </row>
    <row r="265" spans="1:1" ht="21.95" customHeight="1" x14ac:dyDescent="0.25">
      <c r="A265" s="83"/>
    </row>
    <row r="266" spans="1:1" ht="21.95" customHeight="1" x14ac:dyDescent="0.25">
      <c r="A266" s="83"/>
    </row>
    <row r="267" spans="1:1" ht="21.95" customHeight="1" x14ac:dyDescent="0.25">
      <c r="A267" s="83"/>
    </row>
    <row r="268" spans="1:1" ht="21.95" customHeight="1" x14ac:dyDescent="0.25">
      <c r="A268" s="83"/>
    </row>
    <row r="269" spans="1:1" ht="21.95" customHeight="1" x14ac:dyDescent="0.25">
      <c r="A269" s="83"/>
    </row>
    <row r="270" spans="1:1" ht="21.95" customHeight="1" x14ac:dyDescent="0.25">
      <c r="A270" s="83"/>
    </row>
    <row r="271" spans="1:1" ht="21.95" customHeight="1" x14ac:dyDescent="0.25">
      <c r="A271" s="83"/>
    </row>
    <row r="272" spans="1:1" ht="21.95" customHeight="1" x14ac:dyDescent="0.25">
      <c r="A272" s="83"/>
    </row>
    <row r="273" spans="1:1" ht="21.95" customHeight="1" x14ac:dyDescent="0.25">
      <c r="A273" s="83"/>
    </row>
    <row r="274" spans="1:1" ht="21.95" customHeight="1" x14ac:dyDescent="0.25">
      <c r="A274" s="83"/>
    </row>
    <row r="275" spans="1:1" ht="21.95" customHeight="1" x14ac:dyDescent="0.25">
      <c r="A275" s="83"/>
    </row>
    <row r="276" spans="1:1" ht="21.95" customHeight="1" x14ac:dyDescent="0.25">
      <c r="A276" s="83"/>
    </row>
    <row r="277" spans="1:1" ht="21.95" customHeight="1" x14ac:dyDescent="0.25">
      <c r="A277" s="83"/>
    </row>
    <row r="278" spans="1:1" ht="21.95" customHeight="1" x14ac:dyDescent="0.25">
      <c r="A278" s="83"/>
    </row>
    <row r="279" spans="1:1" ht="21.95" customHeight="1" x14ac:dyDescent="0.25">
      <c r="A279" s="83"/>
    </row>
    <row r="280" spans="1:1" ht="21.95" customHeight="1" x14ac:dyDescent="0.25">
      <c r="A280" s="83"/>
    </row>
    <row r="281" spans="1:1" ht="21.95" customHeight="1" x14ac:dyDescent="0.25">
      <c r="A281" s="83"/>
    </row>
    <row r="282" spans="1:1" ht="21.95" customHeight="1" x14ac:dyDescent="0.25">
      <c r="A282" s="83"/>
    </row>
    <row r="283" spans="1:1" ht="21.95" customHeight="1" x14ac:dyDescent="0.25">
      <c r="A283" s="83"/>
    </row>
    <row r="284" spans="1:1" ht="21.95" customHeight="1" x14ac:dyDescent="0.25">
      <c r="A284" s="83"/>
    </row>
    <row r="285" spans="1:1" ht="21.95" customHeight="1" x14ac:dyDescent="0.25">
      <c r="A285" s="83"/>
    </row>
    <row r="286" spans="1:1" ht="21.95" customHeight="1" x14ac:dyDescent="0.25">
      <c r="A286" s="83"/>
    </row>
    <row r="287" spans="1:1" ht="21.95" customHeight="1" x14ac:dyDescent="0.25">
      <c r="A287" s="83"/>
    </row>
    <row r="288" spans="1:1" ht="21.95" customHeight="1" x14ac:dyDescent="0.25">
      <c r="A288" s="83"/>
    </row>
    <row r="289" spans="1:1" ht="21.95" customHeight="1" x14ac:dyDescent="0.25">
      <c r="A289" s="83"/>
    </row>
    <row r="290" spans="1:1" ht="21.95" customHeight="1" x14ac:dyDescent="0.25">
      <c r="A290" s="83"/>
    </row>
    <row r="291" spans="1:1" ht="21.95" customHeight="1" x14ac:dyDescent="0.25">
      <c r="A291" s="83"/>
    </row>
    <row r="292" spans="1:1" ht="21.95" customHeight="1" x14ac:dyDescent="0.25">
      <c r="A292" s="83"/>
    </row>
    <row r="293" spans="1:1" ht="21.95" customHeight="1" x14ac:dyDescent="0.25">
      <c r="A293" s="83"/>
    </row>
    <row r="294" spans="1:1" ht="21.95" customHeight="1" x14ac:dyDescent="0.25">
      <c r="A294" s="83"/>
    </row>
    <row r="295" spans="1:1" ht="21.95" customHeight="1" x14ac:dyDescent="0.25">
      <c r="A295" s="83"/>
    </row>
    <row r="296" spans="1:1" ht="21.95" customHeight="1" x14ac:dyDescent="0.25">
      <c r="A296" s="83"/>
    </row>
    <row r="297" spans="1:1" ht="21.95" customHeight="1" x14ac:dyDescent="0.25">
      <c r="A297" s="83"/>
    </row>
    <row r="298" spans="1:1" ht="21.95" customHeight="1" x14ac:dyDescent="0.25">
      <c r="A298" s="83"/>
    </row>
    <row r="299" spans="1:1" ht="21.95" customHeight="1" x14ac:dyDescent="0.25">
      <c r="A299" s="83"/>
    </row>
    <row r="300" spans="1:1" ht="21.95" customHeight="1" x14ac:dyDescent="0.25">
      <c r="A300" s="83"/>
    </row>
    <row r="301" spans="1:1" ht="21.95" customHeight="1" x14ac:dyDescent="0.25">
      <c r="A301" s="83"/>
    </row>
    <row r="302" spans="1:1" ht="21.95" customHeight="1" x14ac:dyDescent="0.25">
      <c r="A302" s="83"/>
    </row>
    <row r="303" spans="1:1" ht="21.95" customHeight="1" x14ac:dyDescent="0.25">
      <c r="A303" s="83"/>
    </row>
    <row r="304" spans="1:1" ht="21.95" customHeight="1" x14ac:dyDescent="0.25">
      <c r="A304" s="83"/>
    </row>
    <row r="305" spans="1:1" ht="21.95" customHeight="1" x14ac:dyDescent="0.25">
      <c r="A305" s="83"/>
    </row>
    <row r="306" spans="1:1" ht="21.95" customHeight="1" x14ac:dyDescent="0.25">
      <c r="A306" s="83"/>
    </row>
    <row r="307" spans="1:1" ht="21.95" customHeight="1" x14ac:dyDescent="0.25">
      <c r="A307" s="83"/>
    </row>
    <row r="308" spans="1:1" ht="21.95" customHeight="1" x14ac:dyDescent="0.25">
      <c r="A308" s="83"/>
    </row>
    <row r="309" spans="1:1" ht="21.95" customHeight="1" x14ac:dyDescent="0.25">
      <c r="A309" s="83"/>
    </row>
    <row r="310" spans="1:1" ht="21.95" customHeight="1" x14ac:dyDescent="0.25">
      <c r="A310" s="83"/>
    </row>
    <row r="311" spans="1:1" ht="21.95" customHeight="1" x14ac:dyDescent="0.25">
      <c r="A311" s="83"/>
    </row>
    <row r="312" spans="1:1" ht="21.95" customHeight="1" x14ac:dyDescent="0.25">
      <c r="A312" s="83"/>
    </row>
    <row r="313" spans="1:1" ht="21.95" customHeight="1" x14ac:dyDescent="0.25">
      <c r="A313" s="83"/>
    </row>
    <row r="314" spans="1:1" ht="21.95" customHeight="1" x14ac:dyDescent="0.25">
      <c r="A314" s="83"/>
    </row>
    <row r="315" spans="1:1" ht="21.95" customHeight="1" x14ac:dyDescent="0.25">
      <c r="A315" s="83"/>
    </row>
    <row r="316" spans="1:1" ht="21.95" customHeight="1" x14ac:dyDescent="0.25">
      <c r="A316" s="83"/>
    </row>
    <row r="317" spans="1:1" ht="21.95" customHeight="1" x14ac:dyDescent="0.25">
      <c r="A317" s="83"/>
    </row>
    <row r="318" spans="1:1" ht="21.95" customHeight="1" x14ac:dyDescent="0.25">
      <c r="A318" s="83"/>
    </row>
    <row r="319" spans="1:1" ht="21.95" customHeight="1" x14ac:dyDescent="0.25">
      <c r="A319" s="83"/>
    </row>
    <row r="320" spans="1:1" ht="21.95" customHeight="1" x14ac:dyDescent="0.25">
      <c r="A320" s="83"/>
    </row>
    <row r="321" spans="1:1" ht="21.95" customHeight="1" x14ac:dyDescent="0.25">
      <c r="A321" s="83"/>
    </row>
    <row r="322" spans="1:1" ht="21.95" customHeight="1" x14ac:dyDescent="0.25">
      <c r="A322" s="83"/>
    </row>
    <row r="323" spans="1:1" ht="21.95" customHeight="1" x14ac:dyDescent="0.25">
      <c r="A323" s="83"/>
    </row>
    <row r="324" spans="1:1" ht="21.95" customHeight="1" x14ac:dyDescent="0.25">
      <c r="A324" s="83"/>
    </row>
    <row r="325" spans="1:1" ht="21.95" customHeight="1" x14ac:dyDescent="0.25">
      <c r="A325" s="83"/>
    </row>
    <row r="326" spans="1:1" ht="21.95" customHeight="1" x14ac:dyDescent="0.25">
      <c r="A326" s="83"/>
    </row>
    <row r="327" spans="1:1" ht="21.95" customHeight="1" x14ac:dyDescent="0.25">
      <c r="A327" s="83"/>
    </row>
    <row r="328" spans="1:1" ht="21.95" customHeight="1" x14ac:dyDescent="0.25">
      <c r="A328" s="83"/>
    </row>
    <row r="329" spans="1:1" ht="21.95" customHeight="1" x14ac:dyDescent="0.25">
      <c r="A329" s="83"/>
    </row>
    <row r="330" spans="1:1" ht="21.95" customHeight="1" x14ac:dyDescent="0.25">
      <c r="A330" s="83"/>
    </row>
    <row r="331" spans="1:1" ht="21.95" customHeight="1" x14ac:dyDescent="0.25">
      <c r="A331" s="83"/>
    </row>
    <row r="332" spans="1:1" ht="21.95" customHeight="1" x14ac:dyDescent="0.25">
      <c r="A332" s="83"/>
    </row>
    <row r="333" spans="1:1" ht="21.95" customHeight="1" x14ac:dyDescent="0.25">
      <c r="A333" s="83"/>
    </row>
    <row r="334" spans="1:1" ht="21.95" customHeight="1" x14ac:dyDescent="0.25">
      <c r="A334" s="83"/>
    </row>
    <row r="335" spans="1:1" ht="21.95" customHeight="1" x14ac:dyDescent="0.25">
      <c r="A335" s="83"/>
    </row>
    <row r="336" spans="1:1" ht="21.95" customHeight="1" x14ac:dyDescent="0.25">
      <c r="A336" s="83"/>
    </row>
    <row r="337" spans="1:1" ht="21.95" customHeight="1" x14ac:dyDescent="0.25">
      <c r="A337" s="83"/>
    </row>
    <row r="338" spans="1:1" ht="21.95" customHeight="1" x14ac:dyDescent="0.25">
      <c r="A338" s="83"/>
    </row>
    <row r="339" spans="1:1" ht="21.95" customHeight="1" x14ac:dyDescent="0.25">
      <c r="A339" s="83"/>
    </row>
    <row r="340" spans="1:1" ht="21.95" customHeight="1" x14ac:dyDescent="0.25">
      <c r="A340" s="83"/>
    </row>
    <row r="341" spans="1:1" ht="21.95" customHeight="1" x14ac:dyDescent="0.25">
      <c r="A341" s="83"/>
    </row>
    <row r="342" spans="1:1" ht="21.95" customHeight="1" x14ac:dyDescent="0.25">
      <c r="A342" s="83"/>
    </row>
    <row r="343" spans="1:1" ht="21.95" customHeight="1" x14ac:dyDescent="0.25">
      <c r="A343" s="83"/>
    </row>
    <row r="344" spans="1:1" ht="21.95" customHeight="1" x14ac:dyDescent="0.25">
      <c r="A344" s="83"/>
    </row>
    <row r="345" spans="1:1" ht="21.95" customHeight="1" x14ac:dyDescent="0.25">
      <c r="A345" s="83"/>
    </row>
    <row r="346" spans="1:1" ht="21.95" customHeight="1" x14ac:dyDescent="0.25">
      <c r="A346" s="83"/>
    </row>
    <row r="347" spans="1:1" ht="21.95" customHeight="1" x14ac:dyDescent="0.25">
      <c r="A347" s="83"/>
    </row>
    <row r="348" spans="1:1" ht="21.95" customHeight="1" x14ac:dyDescent="0.25">
      <c r="A348" s="83"/>
    </row>
    <row r="349" spans="1:1" ht="21.95" customHeight="1" x14ac:dyDescent="0.25">
      <c r="A349" s="83"/>
    </row>
    <row r="350" spans="1:1" ht="21.95" customHeight="1" x14ac:dyDescent="0.25">
      <c r="A350" s="83"/>
    </row>
    <row r="351" spans="1:1" ht="21.95" customHeight="1" x14ac:dyDescent="0.25">
      <c r="A351" s="83"/>
    </row>
    <row r="352" spans="1:1" ht="21.95" customHeight="1" x14ac:dyDescent="0.25">
      <c r="A352" s="83"/>
    </row>
    <row r="353" spans="1:1" ht="21.95" customHeight="1" x14ac:dyDescent="0.25">
      <c r="A353" s="83"/>
    </row>
    <row r="354" spans="1:1" ht="21.95" customHeight="1" x14ac:dyDescent="0.25">
      <c r="A354" s="83"/>
    </row>
    <row r="355" spans="1:1" ht="21.95" customHeight="1" x14ac:dyDescent="0.25">
      <c r="A355" s="83"/>
    </row>
    <row r="356" spans="1:1" ht="21.95" customHeight="1" x14ac:dyDescent="0.25">
      <c r="A356" s="83"/>
    </row>
    <row r="357" spans="1:1" ht="21.95" customHeight="1" x14ac:dyDescent="0.25">
      <c r="A357" s="83"/>
    </row>
    <row r="358" spans="1:1" ht="21.95" customHeight="1" x14ac:dyDescent="0.25">
      <c r="A358" s="83"/>
    </row>
    <row r="359" spans="1:1" ht="21.95" customHeight="1" x14ac:dyDescent="0.25">
      <c r="A359" s="83"/>
    </row>
    <row r="360" spans="1:1" ht="21.95" customHeight="1" x14ac:dyDescent="0.25">
      <c r="A360" s="83"/>
    </row>
    <row r="361" spans="1:1" ht="21.95" customHeight="1" x14ac:dyDescent="0.25">
      <c r="A361" s="83"/>
    </row>
    <row r="362" spans="1:1" ht="21.95" customHeight="1" x14ac:dyDescent="0.25">
      <c r="A362" s="83"/>
    </row>
    <row r="363" spans="1:1" ht="21.95" customHeight="1" x14ac:dyDescent="0.25">
      <c r="A363" s="83"/>
    </row>
    <row r="364" spans="1:1" ht="21.95" customHeight="1" x14ac:dyDescent="0.25">
      <c r="A364" s="83"/>
    </row>
    <row r="365" spans="1:1" ht="21.95" customHeight="1" x14ac:dyDescent="0.25">
      <c r="A365" s="83"/>
    </row>
    <row r="366" spans="1:1" ht="21.95" customHeight="1" x14ac:dyDescent="0.25">
      <c r="A366" s="83"/>
    </row>
    <row r="367" spans="1:1" ht="21.95" customHeight="1" x14ac:dyDescent="0.25">
      <c r="A367" s="83"/>
    </row>
    <row r="368" spans="1:1" ht="21.95" customHeight="1" x14ac:dyDescent="0.25">
      <c r="A368" s="83"/>
    </row>
    <row r="369" spans="1:1" ht="21.95" customHeight="1" x14ac:dyDescent="0.25">
      <c r="A369" s="83"/>
    </row>
    <row r="370" spans="1:1" ht="21.95" customHeight="1" x14ac:dyDescent="0.25">
      <c r="A370" s="83"/>
    </row>
    <row r="371" spans="1:1" ht="21.95" customHeight="1" x14ac:dyDescent="0.25">
      <c r="A371" s="83"/>
    </row>
    <row r="372" spans="1:1" ht="21.95" customHeight="1" x14ac:dyDescent="0.25">
      <c r="A372" s="83"/>
    </row>
    <row r="373" spans="1:1" ht="21.95" customHeight="1" x14ac:dyDescent="0.25">
      <c r="A373" s="83"/>
    </row>
    <row r="374" spans="1:1" ht="21.95" customHeight="1" x14ac:dyDescent="0.25">
      <c r="A374" s="83"/>
    </row>
    <row r="375" spans="1:1" ht="21.95" customHeight="1" x14ac:dyDescent="0.25">
      <c r="A375" s="83"/>
    </row>
    <row r="376" spans="1:1" ht="21.95" customHeight="1" x14ac:dyDescent="0.25">
      <c r="A376" s="83"/>
    </row>
    <row r="377" spans="1:1" ht="21.95" customHeight="1" x14ac:dyDescent="0.25">
      <c r="A377" s="83"/>
    </row>
    <row r="378" spans="1:1" ht="21.95" customHeight="1" x14ac:dyDescent="0.25">
      <c r="A378" s="83"/>
    </row>
    <row r="379" spans="1:1" ht="21.95" customHeight="1" x14ac:dyDescent="0.25">
      <c r="A379" s="83"/>
    </row>
    <row r="380" spans="1:1" ht="21.95" customHeight="1" x14ac:dyDescent="0.25">
      <c r="A380" s="83"/>
    </row>
    <row r="381" spans="1:1" ht="21.95" customHeight="1" x14ac:dyDescent="0.25">
      <c r="A381" s="83"/>
    </row>
    <row r="382" spans="1:1" ht="21.95" customHeight="1" x14ac:dyDescent="0.25">
      <c r="A382" s="83"/>
    </row>
    <row r="383" spans="1:1" ht="21.95" customHeight="1" x14ac:dyDescent="0.25">
      <c r="A383" s="83"/>
    </row>
    <row r="384" spans="1:1" ht="21.95" customHeight="1" x14ac:dyDescent="0.25">
      <c r="A384" s="83"/>
    </row>
    <row r="385" spans="1:1" ht="21.95" customHeight="1" x14ac:dyDescent="0.25">
      <c r="A385" s="83"/>
    </row>
    <row r="386" spans="1:1" ht="21.95" customHeight="1" x14ac:dyDescent="0.25">
      <c r="A386" s="83"/>
    </row>
    <row r="387" spans="1:1" ht="21.95" customHeight="1" x14ac:dyDescent="0.25">
      <c r="A387" s="83"/>
    </row>
    <row r="388" spans="1:1" ht="21.95" customHeight="1" x14ac:dyDescent="0.25">
      <c r="A388" s="83"/>
    </row>
    <row r="389" spans="1:1" ht="21.95" customHeight="1" x14ac:dyDescent="0.25">
      <c r="A389" s="83"/>
    </row>
    <row r="390" spans="1:1" ht="21.95" customHeight="1" x14ac:dyDescent="0.25">
      <c r="A390" s="83"/>
    </row>
    <row r="391" spans="1:1" ht="21.95" customHeight="1" x14ac:dyDescent="0.25">
      <c r="A391" s="83"/>
    </row>
    <row r="392" spans="1:1" ht="21.95" customHeight="1" x14ac:dyDescent="0.25">
      <c r="A392" s="83"/>
    </row>
    <row r="393" spans="1:1" ht="21.95" customHeight="1" x14ac:dyDescent="0.25">
      <c r="A393" s="83"/>
    </row>
    <row r="394" spans="1:1" ht="21.95" customHeight="1" x14ac:dyDescent="0.25">
      <c r="A394" s="83"/>
    </row>
    <row r="395" spans="1:1" ht="21.95" customHeight="1" x14ac:dyDescent="0.25">
      <c r="A395" s="83"/>
    </row>
    <row r="396" spans="1:1" ht="21.95" customHeight="1" x14ac:dyDescent="0.25">
      <c r="A396" s="83"/>
    </row>
    <row r="397" spans="1:1" ht="21.95" customHeight="1" x14ac:dyDescent="0.25">
      <c r="A397" s="83"/>
    </row>
    <row r="398" spans="1:1" ht="21.95" customHeight="1" x14ac:dyDescent="0.25">
      <c r="A398" s="83"/>
    </row>
    <row r="399" spans="1:1" ht="21.95" customHeight="1" x14ac:dyDescent="0.25">
      <c r="A399" s="83"/>
    </row>
    <row r="400" spans="1:1" ht="21.95" customHeight="1" x14ac:dyDescent="0.25">
      <c r="A400" s="83"/>
    </row>
    <row r="401" spans="1:1" ht="21.95" customHeight="1" x14ac:dyDescent="0.25">
      <c r="A401" s="83"/>
    </row>
    <row r="402" spans="1:1" ht="21.95" customHeight="1" x14ac:dyDescent="0.25">
      <c r="A402" s="83"/>
    </row>
    <row r="403" spans="1:1" ht="21.95" customHeight="1" x14ac:dyDescent="0.25">
      <c r="A403" s="83"/>
    </row>
    <row r="404" spans="1:1" ht="21.95" customHeight="1" x14ac:dyDescent="0.25">
      <c r="A404" s="83"/>
    </row>
    <row r="405" spans="1:1" ht="21.95" customHeight="1" x14ac:dyDescent="0.25">
      <c r="A405" s="83"/>
    </row>
    <row r="406" spans="1:1" ht="21.95" customHeight="1" x14ac:dyDescent="0.25">
      <c r="A406" s="83"/>
    </row>
    <row r="407" spans="1:1" ht="21.95" customHeight="1" x14ac:dyDescent="0.25">
      <c r="A407" s="83"/>
    </row>
    <row r="408" spans="1:1" ht="21.95" customHeight="1" x14ac:dyDescent="0.25">
      <c r="A408" s="83"/>
    </row>
    <row r="409" spans="1:1" ht="21.95" customHeight="1" x14ac:dyDescent="0.25">
      <c r="A409" s="83"/>
    </row>
    <row r="410" spans="1:1" ht="21.95" customHeight="1" x14ac:dyDescent="0.25">
      <c r="A410" s="83"/>
    </row>
    <row r="411" spans="1:1" ht="21.95" customHeight="1" x14ac:dyDescent="0.25">
      <c r="A411" s="83"/>
    </row>
    <row r="412" spans="1:1" ht="21.95" customHeight="1" x14ac:dyDescent="0.25">
      <c r="A412" s="83"/>
    </row>
    <row r="413" spans="1:1" ht="21.95" customHeight="1" x14ac:dyDescent="0.25">
      <c r="A413" s="83"/>
    </row>
    <row r="414" spans="1:1" ht="21.95" customHeight="1" x14ac:dyDescent="0.25">
      <c r="A414" s="83"/>
    </row>
    <row r="415" spans="1:1" ht="21.95" customHeight="1" x14ac:dyDescent="0.25">
      <c r="A415" s="83"/>
    </row>
    <row r="416" spans="1:1" ht="21.95" customHeight="1" x14ac:dyDescent="0.25">
      <c r="A416" s="83"/>
    </row>
    <row r="417" spans="1:1" ht="21.95" customHeight="1" x14ac:dyDescent="0.25">
      <c r="A417" s="83"/>
    </row>
    <row r="418" spans="1:1" ht="21.95" customHeight="1" x14ac:dyDescent="0.25">
      <c r="A418" s="83"/>
    </row>
    <row r="419" spans="1:1" ht="21.95" customHeight="1" x14ac:dyDescent="0.25">
      <c r="A419" s="83"/>
    </row>
    <row r="420" spans="1:1" ht="21.95" customHeight="1" x14ac:dyDescent="0.25">
      <c r="A420" s="83"/>
    </row>
    <row r="421" spans="1:1" ht="21.95" customHeight="1" x14ac:dyDescent="0.25">
      <c r="A421" s="83"/>
    </row>
    <row r="422" spans="1:1" ht="21.95" customHeight="1" x14ac:dyDescent="0.25">
      <c r="A422" s="83"/>
    </row>
    <row r="423" spans="1:1" ht="21.95" customHeight="1" x14ac:dyDescent="0.25">
      <c r="A423" s="83"/>
    </row>
    <row r="424" spans="1:1" ht="21.95" customHeight="1" x14ac:dyDescent="0.25">
      <c r="A424" s="83"/>
    </row>
    <row r="425" spans="1:1" ht="21.95" customHeight="1" x14ac:dyDescent="0.25">
      <c r="A425" s="83"/>
    </row>
    <row r="426" spans="1:1" ht="21.95" customHeight="1" x14ac:dyDescent="0.25">
      <c r="A426" s="83"/>
    </row>
    <row r="427" spans="1:1" ht="21.95" customHeight="1" x14ac:dyDescent="0.25">
      <c r="A427" s="83"/>
    </row>
    <row r="428" spans="1:1" ht="21.95" customHeight="1" x14ac:dyDescent="0.25">
      <c r="A428" s="83"/>
    </row>
    <row r="429" spans="1:1" ht="21.95" customHeight="1" x14ac:dyDescent="0.25">
      <c r="A429" s="83"/>
    </row>
    <row r="430" spans="1:1" ht="21.95" customHeight="1" x14ac:dyDescent="0.25">
      <c r="A430" s="83"/>
    </row>
    <row r="431" spans="1:1" ht="21.95" customHeight="1" x14ac:dyDescent="0.25">
      <c r="A431" s="83"/>
    </row>
    <row r="432" spans="1:1" ht="21.95" customHeight="1" x14ac:dyDescent="0.25">
      <c r="A432" s="83"/>
    </row>
    <row r="433" spans="1:1" ht="21.95" customHeight="1" x14ac:dyDescent="0.25">
      <c r="A433" s="83"/>
    </row>
    <row r="434" spans="1:1" ht="21.95" customHeight="1" x14ac:dyDescent="0.25">
      <c r="A434" s="83"/>
    </row>
    <row r="435" spans="1:1" ht="21.95" customHeight="1" x14ac:dyDescent="0.25">
      <c r="A435" s="83"/>
    </row>
    <row r="436" spans="1:1" ht="21.95" customHeight="1" x14ac:dyDescent="0.25">
      <c r="A436" s="83"/>
    </row>
    <row r="437" spans="1:1" ht="21.95" customHeight="1" x14ac:dyDescent="0.25">
      <c r="A437" s="83"/>
    </row>
    <row r="438" spans="1:1" ht="21.95" customHeight="1" x14ac:dyDescent="0.25">
      <c r="A438" s="83"/>
    </row>
    <row r="439" spans="1:1" ht="21.95" customHeight="1" x14ac:dyDescent="0.25">
      <c r="A439" s="83"/>
    </row>
    <row r="440" spans="1:1" ht="21.95" customHeight="1" x14ac:dyDescent="0.25">
      <c r="A440" s="83"/>
    </row>
    <row r="441" spans="1:1" ht="21.95" customHeight="1" x14ac:dyDescent="0.25">
      <c r="A441" s="83"/>
    </row>
    <row r="442" spans="1:1" ht="21.95" customHeight="1" x14ac:dyDescent="0.25">
      <c r="A442" s="83"/>
    </row>
    <row r="443" spans="1:1" ht="21.95" customHeight="1" x14ac:dyDescent="0.25">
      <c r="A443" s="83"/>
    </row>
    <row r="444" spans="1:1" ht="21.95" customHeight="1" x14ac:dyDescent="0.25">
      <c r="A444" s="83"/>
    </row>
    <row r="445" spans="1:1" ht="21.95" customHeight="1" x14ac:dyDescent="0.25">
      <c r="A445" s="83"/>
    </row>
    <row r="446" spans="1:1" ht="21.95" customHeight="1" x14ac:dyDescent="0.25">
      <c r="A446" s="83"/>
    </row>
    <row r="447" spans="1:1" ht="21.95" customHeight="1" x14ac:dyDescent="0.25">
      <c r="A447" s="83"/>
    </row>
    <row r="448" spans="1:1" ht="21.95" customHeight="1" x14ac:dyDescent="0.25">
      <c r="A448" s="83"/>
    </row>
    <row r="449" spans="1:1" ht="21.95" customHeight="1" x14ac:dyDescent="0.25">
      <c r="A449" s="83"/>
    </row>
    <row r="450" spans="1:1" ht="21.95" customHeight="1" x14ac:dyDescent="0.25">
      <c r="A450" s="83"/>
    </row>
    <row r="451" spans="1:1" ht="21.95" customHeight="1" x14ac:dyDescent="0.25">
      <c r="A451" s="83"/>
    </row>
    <row r="452" spans="1:1" ht="21.95" customHeight="1" x14ac:dyDescent="0.25">
      <c r="A452" s="83"/>
    </row>
    <row r="453" spans="1:1" ht="21.95" customHeight="1" x14ac:dyDescent="0.25">
      <c r="A453" s="83"/>
    </row>
    <row r="454" spans="1:1" ht="21.95" customHeight="1" x14ac:dyDescent="0.25">
      <c r="A454" s="83"/>
    </row>
    <row r="455" spans="1:1" ht="21.95" customHeight="1" x14ac:dyDescent="0.25">
      <c r="A455" s="83"/>
    </row>
    <row r="456" spans="1:1" ht="21.95" customHeight="1" x14ac:dyDescent="0.25">
      <c r="A456" s="83"/>
    </row>
    <row r="457" spans="1:1" ht="21.95" customHeight="1" x14ac:dyDescent="0.25">
      <c r="A457" s="83"/>
    </row>
    <row r="458" spans="1:1" ht="21.95" customHeight="1" x14ac:dyDescent="0.25">
      <c r="A458" s="83"/>
    </row>
    <row r="459" spans="1:1" ht="21.95" customHeight="1" x14ac:dyDescent="0.25">
      <c r="A459" s="83"/>
    </row>
    <row r="460" spans="1:1" ht="21.95" customHeight="1" x14ac:dyDescent="0.25">
      <c r="A460" s="83"/>
    </row>
    <row r="461" spans="1:1" ht="21.95" customHeight="1" x14ac:dyDescent="0.25">
      <c r="A461" s="83"/>
    </row>
    <row r="462" spans="1:1" ht="21.95" customHeight="1" x14ac:dyDescent="0.25">
      <c r="A462" s="83"/>
    </row>
    <row r="463" spans="1:1" ht="21.95" customHeight="1" x14ac:dyDescent="0.25">
      <c r="A463" s="83"/>
    </row>
    <row r="464" spans="1:1" ht="21.95" customHeight="1" x14ac:dyDescent="0.25">
      <c r="A464" s="83"/>
    </row>
    <row r="465" spans="1:1" ht="21.95" customHeight="1" x14ac:dyDescent="0.25">
      <c r="A465" s="83"/>
    </row>
    <row r="466" spans="1:1" ht="21.95" customHeight="1" x14ac:dyDescent="0.25">
      <c r="A466" s="83"/>
    </row>
    <row r="467" spans="1:1" ht="21.95" customHeight="1" x14ac:dyDescent="0.25">
      <c r="A467" s="83"/>
    </row>
    <row r="468" spans="1:1" ht="21.95" customHeight="1" x14ac:dyDescent="0.25">
      <c r="A468" s="83"/>
    </row>
    <row r="469" spans="1:1" ht="21.95" customHeight="1" x14ac:dyDescent="0.25">
      <c r="A469" s="83"/>
    </row>
    <row r="470" spans="1:1" ht="21.95" customHeight="1" x14ac:dyDescent="0.25">
      <c r="A470" s="83"/>
    </row>
    <row r="471" spans="1:1" ht="21.95" customHeight="1" x14ac:dyDescent="0.25">
      <c r="A471" s="83"/>
    </row>
    <row r="472" spans="1:1" ht="21.95" customHeight="1" x14ac:dyDescent="0.25">
      <c r="A472" s="83"/>
    </row>
    <row r="473" spans="1:1" ht="21.95" customHeight="1" x14ac:dyDescent="0.25">
      <c r="A473" s="83"/>
    </row>
    <row r="474" spans="1:1" ht="21.95" customHeight="1" x14ac:dyDescent="0.25">
      <c r="A474" s="83"/>
    </row>
    <row r="475" spans="1:1" ht="21.95" customHeight="1" x14ac:dyDescent="0.25">
      <c r="A475" s="83"/>
    </row>
    <row r="476" spans="1:1" ht="21.95" customHeight="1" x14ac:dyDescent="0.25">
      <c r="A476" s="83"/>
    </row>
    <row r="477" spans="1:1" ht="21.95" customHeight="1" x14ac:dyDescent="0.25">
      <c r="A477" s="83"/>
    </row>
    <row r="478" spans="1:1" ht="21.95" customHeight="1" x14ac:dyDescent="0.25">
      <c r="A478" s="83"/>
    </row>
    <row r="479" spans="1:1" ht="21.95" customHeight="1" x14ac:dyDescent="0.25">
      <c r="A479" s="83"/>
    </row>
    <row r="480" spans="1:1" ht="21.95" customHeight="1" x14ac:dyDescent="0.25">
      <c r="A480" s="83"/>
    </row>
    <row r="481" spans="1:1" ht="21.95" customHeight="1" x14ac:dyDescent="0.25">
      <c r="A481" s="83"/>
    </row>
    <row r="482" spans="1:1" ht="21.95" customHeight="1" x14ac:dyDescent="0.25">
      <c r="A482" s="83"/>
    </row>
    <row r="483" spans="1:1" ht="21.95" customHeight="1" x14ac:dyDescent="0.25">
      <c r="A483" s="83"/>
    </row>
    <row r="484" spans="1:1" ht="21.95" customHeight="1" x14ac:dyDescent="0.25">
      <c r="A484" s="83"/>
    </row>
    <row r="485" spans="1:1" ht="21.95" customHeight="1" x14ac:dyDescent="0.25">
      <c r="A485" s="83"/>
    </row>
    <row r="486" spans="1:1" ht="21.95" customHeight="1" x14ac:dyDescent="0.25">
      <c r="A486" s="83"/>
    </row>
    <row r="487" spans="1:1" ht="21.95" customHeight="1" x14ac:dyDescent="0.25">
      <c r="A487" s="83"/>
    </row>
    <row r="488" spans="1:1" ht="21.95" customHeight="1" x14ac:dyDescent="0.25">
      <c r="A488" s="83"/>
    </row>
    <row r="489" spans="1:1" ht="21.95" customHeight="1" x14ac:dyDescent="0.25">
      <c r="A489" s="83"/>
    </row>
    <row r="490" spans="1:1" ht="21.95" customHeight="1" x14ac:dyDescent="0.25">
      <c r="A490" s="83"/>
    </row>
    <row r="491" spans="1:1" ht="21.95" customHeight="1" x14ac:dyDescent="0.25">
      <c r="A491" s="83"/>
    </row>
    <row r="492" spans="1:1" ht="21.95" customHeight="1" x14ac:dyDescent="0.25">
      <c r="A492" s="83"/>
    </row>
    <row r="493" spans="1:1" ht="21.95" customHeight="1" x14ac:dyDescent="0.25">
      <c r="A493" s="83"/>
    </row>
    <row r="494" spans="1:1" ht="21.95" customHeight="1" x14ac:dyDescent="0.25">
      <c r="A494" s="83"/>
    </row>
    <row r="495" spans="1:1" ht="21.95" customHeight="1" x14ac:dyDescent="0.25">
      <c r="A495" s="83"/>
    </row>
    <row r="496" spans="1:1" ht="21.95" customHeight="1" x14ac:dyDescent="0.25">
      <c r="A496" s="83"/>
    </row>
    <row r="497" spans="1:1" ht="21.95" customHeight="1" x14ac:dyDescent="0.25">
      <c r="A497" s="83"/>
    </row>
    <row r="498" spans="1:1" ht="21.95" customHeight="1" x14ac:dyDescent="0.25">
      <c r="A498" s="83"/>
    </row>
    <row r="499" spans="1:1" ht="21.95" customHeight="1" x14ac:dyDescent="0.25">
      <c r="A499" s="83"/>
    </row>
    <row r="500" spans="1:1" ht="21.95" customHeight="1" x14ac:dyDescent="0.25">
      <c r="A500" s="83"/>
    </row>
    <row r="501" spans="1:1" ht="21.95" customHeight="1" x14ac:dyDescent="0.25">
      <c r="A501" s="83"/>
    </row>
    <row r="502" spans="1:1" ht="21.95" customHeight="1" x14ac:dyDescent="0.25">
      <c r="A502" s="83"/>
    </row>
    <row r="503" spans="1:1" ht="21.95" customHeight="1" x14ac:dyDescent="0.25">
      <c r="A503" s="83"/>
    </row>
    <row r="504" spans="1:1" ht="21.95" customHeight="1" x14ac:dyDescent="0.25">
      <c r="A504" s="83"/>
    </row>
    <row r="505" spans="1:1" ht="21.95" customHeight="1" x14ac:dyDescent="0.25">
      <c r="A505" s="83"/>
    </row>
    <row r="506" spans="1:1" ht="21.95" customHeight="1" x14ac:dyDescent="0.25">
      <c r="A506" s="83"/>
    </row>
    <row r="507" spans="1:1" ht="21.95" customHeight="1" x14ac:dyDescent="0.25">
      <c r="A507" s="83"/>
    </row>
    <row r="508" spans="1:1" ht="21.95" customHeight="1" x14ac:dyDescent="0.25">
      <c r="A508" s="83"/>
    </row>
    <row r="509" spans="1:1" ht="21.95" customHeight="1" x14ac:dyDescent="0.25">
      <c r="A509" s="83"/>
    </row>
    <row r="510" spans="1:1" ht="21.95" customHeight="1" x14ac:dyDescent="0.25">
      <c r="A510" s="83"/>
    </row>
    <row r="511" spans="1:1" ht="21.95" customHeight="1" x14ac:dyDescent="0.25">
      <c r="A511" s="83"/>
    </row>
    <row r="512" spans="1:1" ht="21.95" customHeight="1" x14ac:dyDescent="0.25">
      <c r="A512" s="83"/>
    </row>
    <row r="513" spans="1:1" ht="21.95" customHeight="1" x14ac:dyDescent="0.25">
      <c r="A513" s="83"/>
    </row>
    <row r="514" spans="1:1" ht="21.95" customHeight="1" x14ac:dyDescent="0.25">
      <c r="A514" s="83"/>
    </row>
    <row r="515" spans="1:1" ht="21.95" customHeight="1" x14ac:dyDescent="0.25">
      <c r="A515" s="83"/>
    </row>
    <row r="516" spans="1:1" ht="21.95" customHeight="1" x14ac:dyDescent="0.25">
      <c r="A516" s="83"/>
    </row>
    <row r="517" spans="1:1" ht="21.95" customHeight="1" x14ac:dyDescent="0.25">
      <c r="A517" s="83"/>
    </row>
    <row r="518" spans="1:1" ht="21.95" customHeight="1" x14ac:dyDescent="0.25">
      <c r="A518" s="83"/>
    </row>
    <row r="519" spans="1:1" ht="21.95" customHeight="1" x14ac:dyDescent="0.25">
      <c r="A519" s="83"/>
    </row>
    <row r="520" spans="1:1" ht="21.95" customHeight="1" x14ac:dyDescent="0.25">
      <c r="A520" s="83"/>
    </row>
    <row r="521" spans="1:1" ht="21.95" customHeight="1" x14ac:dyDescent="0.25">
      <c r="A521" s="83"/>
    </row>
    <row r="522" spans="1:1" ht="21.95" customHeight="1" x14ac:dyDescent="0.25">
      <c r="A522" s="83"/>
    </row>
    <row r="523" spans="1:1" ht="21.95" customHeight="1" x14ac:dyDescent="0.25">
      <c r="A523" s="83"/>
    </row>
    <row r="524" spans="1:1" ht="21.95" customHeight="1" x14ac:dyDescent="0.25">
      <c r="A524" s="83"/>
    </row>
    <row r="525" spans="1:1" ht="21.95" customHeight="1" x14ac:dyDescent="0.25">
      <c r="A525" s="83"/>
    </row>
    <row r="526" spans="1:1" ht="21.95" customHeight="1" x14ac:dyDescent="0.25">
      <c r="A526" s="83"/>
    </row>
    <row r="527" spans="1:1" ht="21.95" customHeight="1" x14ac:dyDescent="0.25">
      <c r="A527" s="83"/>
    </row>
    <row r="528" spans="1:1" ht="21.95" customHeight="1" x14ac:dyDescent="0.25">
      <c r="A528" s="83"/>
    </row>
    <row r="529" spans="1:1" ht="21.95" customHeight="1" x14ac:dyDescent="0.25">
      <c r="A529" s="83"/>
    </row>
    <row r="530" spans="1:1" ht="21.95" customHeight="1" x14ac:dyDescent="0.25">
      <c r="A530" s="83"/>
    </row>
    <row r="531" spans="1:1" ht="21.95" customHeight="1" x14ac:dyDescent="0.25">
      <c r="A531" s="83"/>
    </row>
    <row r="532" spans="1:1" ht="21.95" customHeight="1" x14ac:dyDescent="0.25">
      <c r="A532" s="83"/>
    </row>
    <row r="533" spans="1:1" ht="21.95" customHeight="1" x14ac:dyDescent="0.25">
      <c r="A533" s="83"/>
    </row>
    <row r="534" spans="1:1" ht="21.95" customHeight="1" x14ac:dyDescent="0.25">
      <c r="A534" s="83"/>
    </row>
    <row r="535" spans="1:1" ht="21.95" customHeight="1" x14ac:dyDescent="0.25">
      <c r="A535" s="83"/>
    </row>
    <row r="536" spans="1:1" ht="21.95" customHeight="1" x14ac:dyDescent="0.25">
      <c r="A536" s="83"/>
    </row>
    <row r="537" spans="1:1" ht="21.95" customHeight="1" x14ac:dyDescent="0.25">
      <c r="A537" s="83"/>
    </row>
    <row r="538" spans="1:1" ht="21.95" customHeight="1" x14ac:dyDescent="0.25">
      <c r="A538" s="83"/>
    </row>
    <row r="539" spans="1:1" ht="21.95" customHeight="1" x14ac:dyDescent="0.25">
      <c r="A539" s="83"/>
    </row>
    <row r="540" spans="1:1" ht="21.95" customHeight="1" x14ac:dyDescent="0.25">
      <c r="A540" s="83"/>
    </row>
    <row r="541" spans="1:1" ht="21.95" customHeight="1" x14ac:dyDescent="0.25">
      <c r="A541" s="83"/>
    </row>
    <row r="542" spans="1:1" ht="21.95" customHeight="1" x14ac:dyDescent="0.25">
      <c r="A542" s="83"/>
    </row>
    <row r="543" spans="1:1" ht="21.95" customHeight="1" x14ac:dyDescent="0.25">
      <c r="A543" s="83"/>
    </row>
    <row r="544" spans="1:1" ht="21.95" customHeight="1" x14ac:dyDescent="0.25">
      <c r="A544" s="83"/>
    </row>
    <row r="545" spans="1:1" ht="21.95" customHeight="1" x14ac:dyDescent="0.25">
      <c r="A545" s="83"/>
    </row>
    <row r="546" spans="1:1" ht="21.95" customHeight="1" x14ac:dyDescent="0.25">
      <c r="A546" s="83"/>
    </row>
    <row r="547" spans="1:1" ht="21.95" customHeight="1" x14ac:dyDescent="0.25">
      <c r="A547" s="83"/>
    </row>
    <row r="548" spans="1:1" ht="21.95" customHeight="1" x14ac:dyDescent="0.25">
      <c r="A548" s="83"/>
    </row>
    <row r="549" spans="1:1" ht="21.95" customHeight="1" x14ac:dyDescent="0.25">
      <c r="A549" s="83"/>
    </row>
    <row r="550" spans="1:1" ht="21.95" customHeight="1" x14ac:dyDescent="0.25">
      <c r="A550" s="83"/>
    </row>
    <row r="551" spans="1:1" ht="21.95" customHeight="1" x14ac:dyDescent="0.25">
      <c r="A551" s="83"/>
    </row>
    <row r="552" spans="1:1" ht="21.95" customHeight="1" x14ac:dyDescent="0.25">
      <c r="A552" s="83"/>
    </row>
    <row r="553" spans="1:1" ht="21.95" customHeight="1" x14ac:dyDescent="0.25">
      <c r="A553" s="83"/>
    </row>
    <row r="554" spans="1:1" ht="21.95" customHeight="1" x14ac:dyDescent="0.25">
      <c r="A554" s="83"/>
    </row>
    <row r="555" spans="1:1" ht="21.95" customHeight="1" x14ac:dyDescent="0.25">
      <c r="A555" s="83"/>
    </row>
    <row r="556" spans="1:1" ht="21.95" customHeight="1" x14ac:dyDescent="0.25">
      <c r="A556" s="83"/>
    </row>
    <row r="557" spans="1:1" ht="21.95" customHeight="1" x14ac:dyDescent="0.25">
      <c r="A557" s="83"/>
    </row>
    <row r="558" spans="1:1" ht="21.95" customHeight="1" x14ac:dyDescent="0.25">
      <c r="A558" s="83"/>
    </row>
    <row r="559" spans="1:1" ht="21.95" customHeight="1" x14ac:dyDescent="0.25">
      <c r="A559" s="83"/>
    </row>
    <row r="560" spans="1:1" ht="21.95" customHeight="1" x14ac:dyDescent="0.25">
      <c r="A560" s="83"/>
    </row>
    <row r="561" spans="1:1" ht="21.95" customHeight="1" x14ac:dyDescent="0.25">
      <c r="A561" s="83"/>
    </row>
    <row r="562" spans="1:1" ht="21.95" customHeight="1" x14ac:dyDescent="0.25">
      <c r="A562" s="83"/>
    </row>
    <row r="563" spans="1:1" ht="21.95" customHeight="1" x14ac:dyDescent="0.25">
      <c r="A563" s="83"/>
    </row>
    <row r="564" spans="1:1" ht="21.95" customHeight="1" x14ac:dyDescent="0.25">
      <c r="A564" s="83"/>
    </row>
    <row r="565" spans="1:1" ht="21.95" customHeight="1" x14ac:dyDescent="0.25">
      <c r="A565" s="83"/>
    </row>
    <row r="566" spans="1:1" ht="21.95" customHeight="1" x14ac:dyDescent="0.25">
      <c r="A566" s="83"/>
    </row>
    <row r="567" spans="1:1" ht="21.95" customHeight="1" x14ac:dyDescent="0.25">
      <c r="A567" s="83"/>
    </row>
    <row r="568" spans="1:1" ht="21.95" customHeight="1" x14ac:dyDescent="0.25">
      <c r="A568" s="83"/>
    </row>
    <row r="569" spans="1:1" ht="21.95" customHeight="1" x14ac:dyDescent="0.25">
      <c r="A569" s="83"/>
    </row>
    <row r="570" spans="1:1" ht="21.95" customHeight="1" x14ac:dyDescent="0.25">
      <c r="A570" s="83"/>
    </row>
    <row r="571" spans="1:1" ht="21.95" customHeight="1" x14ac:dyDescent="0.25">
      <c r="A571" s="83"/>
    </row>
    <row r="572" spans="1:1" ht="21.95" customHeight="1" x14ac:dyDescent="0.25">
      <c r="A572" s="83"/>
    </row>
    <row r="573" spans="1:1" ht="21.95" customHeight="1" x14ac:dyDescent="0.25">
      <c r="A573" s="83"/>
    </row>
    <row r="574" spans="1:1" ht="21.95" customHeight="1" x14ac:dyDescent="0.25">
      <c r="A574" s="83"/>
    </row>
    <row r="575" spans="1:1" ht="21.95" customHeight="1" x14ac:dyDescent="0.25">
      <c r="A575" s="83"/>
    </row>
    <row r="576" spans="1:1" ht="21.95" customHeight="1" x14ac:dyDescent="0.25">
      <c r="A576" s="83"/>
    </row>
    <row r="577" spans="1:1" ht="21.95" customHeight="1" x14ac:dyDescent="0.25">
      <c r="A577" s="83"/>
    </row>
    <row r="578" spans="1:1" ht="21.95" customHeight="1" x14ac:dyDescent="0.25">
      <c r="A578" s="83"/>
    </row>
    <row r="579" spans="1:1" ht="21.95" customHeight="1" x14ac:dyDescent="0.25">
      <c r="A579" s="83"/>
    </row>
    <row r="580" spans="1:1" ht="21.95" customHeight="1" x14ac:dyDescent="0.25">
      <c r="A580" s="83"/>
    </row>
    <row r="581" spans="1:1" ht="21.95" customHeight="1" x14ac:dyDescent="0.25">
      <c r="A581" s="83"/>
    </row>
    <row r="582" spans="1:1" ht="21.95" customHeight="1" x14ac:dyDescent="0.25">
      <c r="A582" s="83"/>
    </row>
    <row r="583" spans="1:1" ht="21.95" customHeight="1" x14ac:dyDescent="0.25">
      <c r="A583" s="83"/>
    </row>
    <row r="584" spans="1:1" ht="21.95" customHeight="1" x14ac:dyDescent="0.25">
      <c r="A584" s="83"/>
    </row>
    <row r="585" spans="1:1" ht="21.95" customHeight="1" x14ac:dyDescent="0.25">
      <c r="A585" s="83"/>
    </row>
    <row r="586" spans="1:1" ht="21.95" customHeight="1" x14ac:dyDescent="0.25">
      <c r="A586" s="83"/>
    </row>
    <row r="587" spans="1:1" ht="21.95" customHeight="1" x14ac:dyDescent="0.25">
      <c r="A587" s="83"/>
    </row>
    <row r="588" spans="1:1" ht="21.95" customHeight="1" x14ac:dyDescent="0.25">
      <c r="A588" s="83"/>
    </row>
    <row r="589" spans="1:1" ht="21.95" customHeight="1" x14ac:dyDescent="0.25">
      <c r="A589" s="83"/>
    </row>
    <row r="590" spans="1:1" ht="21.95" customHeight="1" x14ac:dyDescent="0.25">
      <c r="A590" s="83"/>
    </row>
    <row r="591" spans="1:1" ht="21.95" customHeight="1" x14ac:dyDescent="0.25">
      <c r="A591" s="83"/>
    </row>
    <row r="592" spans="1:1" ht="21.95" customHeight="1" x14ac:dyDescent="0.25">
      <c r="A592" s="83"/>
    </row>
    <row r="593" spans="1:1" ht="21.95" customHeight="1" x14ac:dyDescent="0.25">
      <c r="A593" s="83"/>
    </row>
    <row r="594" spans="1:1" ht="21.95" customHeight="1" x14ac:dyDescent="0.25">
      <c r="A594" s="83"/>
    </row>
    <row r="595" spans="1:1" ht="21.95" customHeight="1" x14ac:dyDescent="0.25">
      <c r="A595" s="83"/>
    </row>
    <row r="596" spans="1:1" ht="21.95" customHeight="1" x14ac:dyDescent="0.25">
      <c r="A596" s="83"/>
    </row>
    <row r="597" spans="1:1" ht="21.95" customHeight="1" x14ac:dyDescent="0.25">
      <c r="A597" s="83"/>
    </row>
    <row r="598" spans="1:1" ht="21.95" customHeight="1" x14ac:dyDescent="0.25">
      <c r="A598" s="83"/>
    </row>
    <row r="599" spans="1:1" ht="21.95" customHeight="1" x14ac:dyDescent="0.25">
      <c r="A599" s="83"/>
    </row>
    <row r="600" spans="1:1" ht="21.95" customHeight="1" x14ac:dyDescent="0.25">
      <c r="A600" s="83"/>
    </row>
    <row r="601" spans="1:1" ht="21.95" customHeight="1" x14ac:dyDescent="0.25">
      <c r="A601" s="83"/>
    </row>
    <row r="602" spans="1:1" ht="21.95" customHeight="1" x14ac:dyDescent="0.25">
      <c r="A602" s="83"/>
    </row>
    <row r="603" spans="1:1" ht="21.95" customHeight="1" x14ac:dyDescent="0.25">
      <c r="A603" s="83"/>
    </row>
    <row r="604" spans="1:1" ht="21.95" customHeight="1" x14ac:dyDescent="0.25">
      <c r="A604" s="83"/>
    </row>
    <row r="605" spans="1:1" ht="21.95" customHeight="1" x14ac:dyDescent="0.25">
      <c r="A605" s="83"/>
    </row>
    <row r="606" spans="1:1" ht="21.95" customHeight="1" x14ac:dyDescent="0.25">
      <c r="A606" s="83"/>
    </row>
    <row r="607" spans="1:1" ht="21.95" customHeight="1" x14ac:dyDescent="0.25">
      <c r="A607" s="83"/>
    </row>
    <row r="608" spans="1:1" ht="21.95" customHeight="1" x14ac:dyDescent="0.25">
      <c r="A608" s="83"/>
    </row>
    <row r="609" spans="1:1" ht="21.95" customHeight="1" x14ac:dyDescent="0.25">
      <c r="A609" s="83"/>
    </row>
    <row r="610" spans="1:1" ht="21.95" customHeight="1" x14ac:dyDescent="0.25">
      <c r="A610" s="83"/>
    </row>
    <row r="611" spans="1:1" ht="21.95" customHeight="1" x14ac:dyDescent="0.25">
      <c r="A611" s="83"/>
    </row>
    <row r="612" spans="1:1" ht="21.95" customHeight="1" x14ac:dyDescent="0.25">
      <c r="A612" s="83"/>
    </row>
    <row r="613" spans="1:1" ht="21.95" customHeight="1" x14ac:dyDescent="0.25">
      <c r="A613" s="83"/>
    </row>
    <row r="614" spans="1:1" ht="21.95" customHeight="1" x14ac:dyDescent="0.25">
      <c r="A614" s="83"/>
    </row>
    <row r="615" spans="1:1" ht="21.95" customHeight="1" x14ac:dyDescent="0.25">
      <c r="A615" s="83"/>
    </row>
    <row r="616" spans="1:1" ht="21.95" customHeight="1" x14ac:dyDescent="0.25">
      <c r="A616" s="83"/>
    </row>
    <row r="617" spans="1:1" ht="21.95" customHeight="1" x14ac:dyDescent="0.25">
      <c r="A617" s="83"/>
    </row>
    <row r="618" spans="1:1" ht="21.95" customHeight="1" x14ac:dyDescent="0.25">
      <c r="A618" s="83"/>
    </row>
    <row r="619" spans="1:1" ht="21.95" customHeight="1" x14ac:dyDescent="0.25">
      <c r="A619" s="83"/>
    </row>
    <row r="620" spans="1:1" ht="21.95" customHeight="1" x14ac:dyDescent="0.25">
      <c r="A620" s="83"/>
    </row>
    <row r="621" spans="1:1" ht="21.95" customHeight="1" x14ac:dyDescent="0.25">
      <c r="A621" s="83"/>
    </row>
    <row r="622" spans="1:1" ht="21.95" customHeight="1" x14ac:dyDescent="0.25">
      <c r="A622" s="83"/>
    </row>
    <row r="623" spans="1:1" ht="21.95" customHeight="1" x14ac:dyDescent="0.25">
      <c r="A623" s="83"/>
    </row>
    <row r="624" spans="1:1" ht="21.95" customHeight="1" x14ac:dyDescent="0.25">
      <c r="A624" s="83"/>
    </row>
    <row r="625" spans="1:1" ht="21.95" customHeight="1" x14ac:dyDescent="0.25">
      <c r="A625" s="83"/>
    </row>
    <row r="626" spans="1:1" ht="21.95" customHeight="1" x14ac:dyDescent="0.25">
      <c r="A626" s="83"/>
    </row>
    <row r="627" spans="1:1" ht="21.95" customHeight="1" x14ac:dyDescent="0.25">
      <c r="A627" s="83"/>
    </row>
    <row r="628" spans="1:1" ht="21.95" customHeight="1" x14ac:dyDescent="0.25">
      <c r="A628" s="83"/>
    </row>
    <row r="629" spans="1:1" ht="21.95" customHeight="1" x14ac:dyDescent="0.25">
      <c r="A629" s="83"/>
    </row>
    <row r="630" spans="1:1" ht="21.95" customHeight="1" x14ac:dyDescent="0.25">
      <c r="A630" s="83"/>
    </row>
    <row r="631" spans="1:1" ht="21.95" customHeight="1" x14ac:dyDescent="0.25">
      <c r="A631" s="83"/>
    </row>
    <row r="632" spans="1:1" ht="21.95" customHeight="1" x14ac:dyDescent="0.25">
      <c r="A632" s="83"/>
    </row>
    <row r="633" spans="1:1" ht="21.95" customHeight="1" x14ac:dyDescent="0.25">
      <c r="A633" s="83"/>
    </row>
    <row r="634" spans="1:1" ht="21.95" customHeight="1" x14ac:dyDescent="0.25">
      <c r="A634" s="83"/>
    </row>
    <row r="635" spans="1:1" ht="21.95" customHeight="1" x14ac:dyDescent="0.25">
      <c r="A635" s="83"/>
    </row>
    <row r="636" spans="1:1" ht="21.95" customHeight="1" x14ac:dyDescent="0.25">
      <c r="A636" s="83"/>
    </row>
    <row r="637" spans="1:1" ht="21.95" customHeight="1" x14ac:dyDescent="0.25">
      <c r="A637" s="83"/>
    </row>
    <row r="638" spans="1:1" ht="21.95" customHeight="1" x14ac:dyDescent="0.25">
      <c r="A638" s="83"/>
    </row>
    <row r="639" spans="1:1" ht="21.95" customHeight="1" x14ac:dyDescent="0.25">
      <c r="A639" s="83"/>
    </row>
    <row r="640" spans="1:1" ht="21.95" customHeight="1" x14ac:dyDescent="0.25">
      <c r="A640" s="83"/>
    </row>
    <row r="641" spans="1:1" ht="21.95" customHeight="1" x14ac:dyDescent="0.25">
      <c r="A641" s="83"/>
    </row>
    <row r="642" spans="1:1" ht="21.95" customHeight="1" x14ac:dyDescent="0.25">
      <c r="A642" s="83"/>
    </row>
    <row r="643" spans="1:1" ht="21.95" customHeight="1" x14ac:dyDescent="0.25">
      <c r="A643" s="83"/>
    </row>
    <row r="644" spans="1:1" ht="21.95" customHeight="1" x14ac:dyDescent="0.25">
      <c r="A644" s="83"/>
    </row>
    <row r="645" spans="1:1" ht="21.95" customHeight="1" x14ac:dyDescent="0.25">
      <c r="A645" s="83"/>
    </row>
    <row r="646" spans="1:1" ht="21.95" customHeight="1" x14ac:dyDescent="0.25">
      <c r="A646" s="83"/>
    </row>
    <row r="647" spans="1:1" ht="21.95" customHeight="1" x14ac:dyDescent="0.25">
      <c r="A647" s="83"/>
    </row>
    <row r="648" spans="1:1" ht="21.95" customHeight="1" x14ac:dyDescent="0.25">
      <c r="A648" s="83"/>
    </row>
    <row r="649" spans="1:1" ht="21.95" customHeight="1" x14ac:dyDescent="0.25">
      <c r="A649" s="83"/>
    </row>
    <row r="650" spans="1:1" ht="21.95" customHeight="1" x14ac:dyDescent="0.25">
      <c r="A650" s="83"/>
    </row>
    <row r="651" spans="1:1" ht="21.95" customHeight="1" x14ac:dyDescent="0.25">
      <c r="A651" s="83"/>
    </row>
    <row r="652" spans="1:1" ht="21.95" customHeight="1" x14ac:dyDescent="0.25">
      <c r="A652" s="83"/>
    </row>
    <row r="653" spans="1:1" ht="21.95" customHeight="1" x14ac:dyDescent="0.25">
      <c r="A653" s="83"/>
    </row>
    <row r="654" spans="1:1" ht="21.95" customHeight="1" x14ac:dyDescent="0.25">
      <c r="A654" s="83"/>
    </row>
    <row r="655" spans="1:1" ht="21.95" customHeight="1" x14ac:dyDescent="0.25">
      <c r="A655" s="83"/>
    </row>
    <row r="656" spans="1:1" ht="21.95" customHeight="1" x14ac:dyDescent="0.25">
      <c r="A656" s="83"/>
    </row>
    <row r="657" spans="1:1" ht="21.95" customHeight="1" x14ac:dyDescent="0.25">
      <c r="A657" s="83"/>
    </row>
    <row r="658" spans="1:1" ht="21.95" customHeight="1" x14ac:dyDescent="0.25">
      <c r="A658" s="83"/>
    </row>
    <row r="659" spans="1:1" ht="21.95" customHeight="1" x14ac:dyDescent="0.25">
      <c r="A659" s="83"/>
    </row>
    <row r="660" spans="1:1" ht="21.95" customHeight="1" x14ac:dyDescent="0.25">
      <c r="A660" s="83"/>
    </row>
    <row r="661" spans="1:1" ht="21.95" customHeight="1" x14ac:dyDescent="0.25">
      <c r="A661" s="83"/>
    </row>
    <row r="662" spans="1:1" ht="21.95" customHeight="1" x14ac:dyDescent="0.25">
      <c r="A662" s="83"/>
    </row>
    <row r="663" spans="1:1" ht="21.95" customHeight="1" x14ac:dyDescent="0.25">
      <c r="A663" s="83"/>
    </row>
    <row r="664" spans="1:1" ht="21.95" customHeight="1" x14ac:dyDescent="0.25">
      <c r="A664" s="83"/>
    </row>
    <row r="665" spans="1:1" ht="21.95" customHeight="1" x14ac:dyDescent="0.25">
      <c r="A665" s="83"/>
    </row>
    <row r="666" spans="1:1" ht="21.95" customHeight="1" x14ac:dyDescent="0.25">
      <c r="A666" s="83"/>
    </row>
    <row r="667" spans="1:1" ht="21.95" customHeight="1" x14ac:dyDescent="0.25">
      <c r="A667" s="83"/>
    </row>
    <row r="668" spans="1:1" ht="21.95" customHeight="1" x14ac:dyDescent="0.25">
      <c r="A668" s="83"/>
    </row>
    <row r="669" spans="1:1" ht="21.95" customHeight="1" x14ac:dyDescent="0.25">
      <c r="A669" s="83"/>
    </row>
    <row r="670" spans="1:1" ht="21.95" customHeight="1" x14ac:dyDescent="0.25">
      <c r="A670" s="83"/>
    </row>
    <row r="671" spans="1:1" ht="21.95" customHeight="1" x14ac:dyDescent="0.25">
      <c r="A671" s="83"/>
    </row>
    <row r="672" spans="1:1" ht="21.95" customHeight="1" x14ac:dyDescent="0.25">
      <c r="A672" s="83"/>
    </row>
    <row r="673" spans="1:1" ht="21.95" customHeight="1" x14ac:dyDescent="0.25">
      <c r="A673" s="83"/>
    </row>
    <row r="674" spans="1:1" ht="21.95" customHeight="1" x14ac:dyDescent="0.25">
      <c r="A674" s="83"/>
    </row>
    <row r="675" spans="1:1" ht="21.95" customHeight="1" x14ac:dyDescent="0.25">
      <c r="A675" s="83"/>
    </row>
    <row r="676" spans="1:1" ht="21.95" customHeight="1" x14ac:dyDescent="0.25">
      <c r="A676" s="83"/>
    </row>
    <row r="677" spans="1:1" ht="21.95" customHeight="1" x14ac:dyDescent="0.25">
      <c r="A677" s="83"/>
    </row>
    <row r="678" spans="1:1" ht="21.95" customHeight="1" x14ac:dyDescent="0.25">
      <c r="A678" s="83"/>
    </row>
    <row r="679" spans="1:1" ht="21.95" customHeight="1" x14ac:dyDescent="0.25">
      <c r="A679" s="83"/>
    </row>
    <row r="680" spans="1:1" ht="21.95" customHeight="1" x14ac:dyDescent="0.25">
      <c r="A680" s="83"/>
    </row>
    <row r="681" spans="1:1" ht="21.95" customHeight="1" x14ac:dyDescent="0.25">
      <c r="A681" s="83"/>
    </row>
    <row r="682" spans="1:1" ht="21.95" customHeight="1" x14ac:dyDescent="0.25">
      <c r="A682" s="83"/>
    </row>
    <row r="683" spans="1:1" ht="21.95" customHeight="1" x14ac:dyDescent="0.25">
      <c r="A683" s="83"/>
    </row>
    <row r="684" spans="1:1" ht="21.95" customHeight="1" x14ac:dyDescent="0.25">
      <c r="A684" s="83"/>
    </row>
    <row r="685" spans="1:1" ht="21.95" customHeight="1" x14ac:dyDescent="0.25">
      <c r="A685" s="83"/>
    </row>
    <row r="686" spans="1:1" ht="21.95" customHeight="1" x14ac:dyDescent="0.25">
      <c r="A686" s="83"/>
    </row>
    <row r="687" spans="1:1" ht="21.95" customHeight="1" x14ac:dyDescent="0.25">
      <c r="A687" s="83"/>
    </row>
    <row r="688" spans="1:1" ht="21.95" customHeight="1" x14ac:dyDescent="0.25">
      <c r="A688" s="83"/>
    </row>
    <row r="689" spans="1:1" ht="21.95" customHeight="1" x14ac:dyDescent="0.25">
      <c r="A689" s="83"/>
    </row>
    <row r="690" spans="1:1" ht="21.95" customHeight="1" x14ac:dyDescent="0.25">
      <c r="A690" s="83"/>
    </row>
    <row r="691" spans="1:1" ht="21.95" customHeight="1" x14ac:dyDescent="0.25">
      <c r="A691" s="83"/>
    </row>
    <row r="692" spans="1:1" ht="21.95" customHeight="1" x14ac:dyDescent="0.25">
      <c r="A692" s="83"/>
    </row>
    <row r="693" spans="1:1" ht="21.95" customHeight="1" x14ac:dyDescent="0.25">
      <c r="A693" s="83"/>
    </row>
    <row r="694" spans="1:1" ht="21.95" customHeight="1" x14ac:dyDescent="0.25">
      <c r="A694" s="83"/>
    </row>
    <row r="695" spans="1:1" ht="21.95" customHeight="1" x14ac:dyDescent="0.25">
      <c r="A695" s="83"/>
    </row>
    <row r="696" spans="1:1" ht="21.95" customHeight="1" x14ac:dyDescent="0.25">
      <c r="A696" s="83"/>
    </row>
    <row r="697" spans="1:1" ht="21.95" customHeight="1" x14ac:dyDescent="0.25">
      <c r="A697" s="83"/>
    </row>
    <row r="698" spans="1:1" ht="21.95" customHeight="1" x14ac:dyDescent="0.25">
      <c r="A698" s="83"/>
    </row>
    <row r="699" spans="1:1" ht="21.95" customHeight="1" x14ac:dyDescent="0.25">
      <c r="A699" s="83"/>
    </row>
    <row r="700" spans="1:1" ht="21.95" customHeight="1" x14ac:dyDescent="0.25">
      <c r="A700" s="83"/>
    </row>
    <row r="701" spans="1:1" ht="21.95" customHeight="1" x14ac:dyDescent="0.25">
      <c r="A701" s="83"/>
    </row>
    <row r="702" spans="1:1" ht="21.95" customHeight="1" x14ac:dyDescent="0.25">
      <c r="A702" s="83"/>
    </row>
    <row r="703" spans="1:1" ht="21.95" customHeight="1" x14ac:dyDescent="0.25">
      <c r="A703" s="83"/>
    </row>
    <row r="704" spans="1:1" ht="21.95" customHeight="1" x14ac:dyDescent="0.25">
      <c r="A704" s="83"/>
    </row>
    <row r="705" spans="1:1" ht="21.95" customHeight="1" x14ac:dyDescent="0.25">
      <c r="A705" s="83"/>
    </row>
    <row r="706" spans="1:1" ht="21.95" customHeight="1" x14ac:dyDescent="0.25">
      <c r="A706" s="83"/>
    </row>
    <row r="707" spans="1:1" ht="21.95" customHeight="1" x14ac:dyDescent="0.25">
      <c r="A707" s="83"/>
    </row>
    <row r="708" spans="1:1" ht="21.95" customHeight="1" x14ac:dyDescent="0.25">
      <c r="A708" s="83"/>
    </row>
    <row r="709" spans="1:1" ht="21.95" customHeight="1" x14ac:dyDescent="0.25">
      <c r="A709" s="83"/>
    </row>
    <row r="710" spans="1:1" ht="21.95" customHeight="1" x14ac:dyDescent="0.25">
      <c r="A710" s="83"/>
    </row>
    <row r="711" spans="1:1" ht="21.95" customHeight="1" x14ac:dyDescent="0.25">
      <c r="A711" s="83"/>
    </row>
    <row r="712" spans="1:1" ht="21.95" customHeight="1" x14ac:dyDescent="0.25">
      <c r="A712" s="83"/>
    </row>
    <row r="713" spans="1:1" ht="21.95" customHeight="1" x14ac:dyDescent="0.25">
      <c r="A713" s="83"/>
    </row>
    <row r="714" spans="1:1" ht="21.95" customHeight="1" x14ac:dyDescent="0.25">
      <c r="A714" s="83"/>
    </row>
    <row r="715" spans="1:1" ht="21.95" customHeight="1" x14ac:dyDescent="0.25">
      <c r="A715" s="83"/>
    </row>
    <row r="716" spans="1:1" ht="21.95" customHeight="1" x14ac:dyDescent="0.25">
      <c r="A716" s="83"/>
    </row>
    <row r="717" spans="1:1" ht="21.95" customHeight="1" x14ac:dyDescent="0.25">
      <c r="A717" s="83"/>
    </row>
    <row r="718" spans="1:1" ht="21.95" customHeight="1" x14ac:dyDescent="0.25">
      <c r="A718" s="83"/>
    </row>
    <row r="719" spans="1:1" ht="21.95" customHeight="1" x14ac:dyDescent="0.25">
      <c r="A719" s="83"/>
    </row>
    <row r="720" spans="1:1" ht="21.95" customHeight="1" x14ac:dyDescent="0.25">
      <c r="A720" s="83"/>
    </row>
    <row r="721" spans="1:1" ht="21.95" customHeight="1" x14ac:dyDescent="0.25">
      <c r="A721" s="83"/>
    </row>
    <row r="722" spans="1:1" ht="21.95" customHeight="1" x14ac:dyDescent="0.25">
      <c r="A722" s="83"/>
    </row>
    <row r="723" spans="1:1" ht="21.95" customHeight="1" x14ac:dyDescent="0.25">
      <c r="A723" s="83"/>
    </row>
    <row r="724" spans="1:1" ht="21.95" customHeight="1" x14ac:dyDescent="0.25">
      <c r="A724" s="83"/>
    </row>
    <row r="725" spans="1:1" ht="21.95" customHeight="1" x14ac:dyDescent="0.25">
      <c r="A725" s="83"/>
    </row>
    <row r="726" spans="1:1" ht="21.95" customHeight="1" x14ac:dyDescent="0.25">
      <c r="A726" s="83"/>
    </row>
    <row r="727" spans="1:1" ht="21.95" customHeight="1" x14ac:dyDescent="0.25">
      <c r="A727" s="83"/>
    </row>
    <row r="728" spans="1:1" ht="21.95" customHeight="1" x14ac:dyDescent="0.25">
      <c r="A728" s="83"/>
    </row>
    <row r="729" spans="1:1" ht="21.95" customHeight="1" x14ac:dyDescent="0.25">
      <c r="A729" s="83"/>
    </row>
    <row r="730" spans="1:1" ht="21.95" customHeight="1" x14ac:dyDescent="0.25">
      <c r="A730" s="83"/>
    </row>
    <row r="731" spans="1:1" ht="21.95" customHeight="1" x14ac:dyDescent="0.25">
      <c r="A731" s="83"/>
    </row>
    <row r="732" spans="1:1" ht="21.95" customHeight="1" x14ac:dyDescent="0.25">
      <c r="A732" s="83"/>
    </row>
    <row r="733" spans="1:1" ht="21.95" customHeight="1" x14ac:dyDescent="0.25">
      <c r="A733" s="83"/>
    </row>
    <row r="734" spans="1:1" ht="21.95" customHeight="1" x14ac:dyDescent="0.25">
      <c r="A734" s="83"/>
    </row>
    <row r="735" spans="1:1" ht="21.95" customHeight="1" x14ac:dyDescent="0.25">
      <c r="A735" s="83"/>
    </row>
    <row r="736" spans="1:1" ht="21.95" customHeight="1" x14ac:dyDescent="0.25">
      <c r="A736" s="83"/>
    </row>
    <row r="737" spans="1:1" ht="21.95" customHeight="1" x14ac:dyDescent="0.25">
      <c r="A737" s="83"/>
    </row>
    <row r="738" spans="1:1" ht="21.95" customHeight="1" x14ac:dyDescent="0.25">
      <c r="A738" s="83"/>
    </row>
    <row r="739" spans="1:1" ht="21.95" customHeight="1" x14ac:dyDescent="0.25">
      <c r="A739" s="83"/>
    </row>
    <row r="740" spans="1:1" ht="21.95" customHeight="1" x14ac:dyDescent="0.25">
      <c r="A740" s="83"/>
    </row>
    <row r="741" spans="1:1" ht="21.95" customHeight="1" x14ac:dyDescent="0.25">
      <c r="A741" s="83"/>
    </row>
    <row r="742" spans="1:1" ht="21.95" customHeight="1" x14ac:dyDescent="0.25">
      <c r="A742" s="83"/>
    </row>
    <row r="743" spans="1:1" ht="21.95" customHeight="1" x14ac:dyDescent="0.25">
      <c r="A743" s="83"/>
    </row>
    <row r="744" spans="1:1" ht="21.95" customHeight="1" x14ac:dyDescent="0.25">
      <c r="A744" s="83"/>
    </row>
    <row r="745" spans="1:1" ht="21.95" customHeight="1" x14ac:dyDescent="0.25">
      <c r="A745" s="83"/>
    </row>
    <row r="746" spans="1:1" ht="21.95" customHeight="1" x14ac:dyDescent="0.25">
      <c r="A746" s="83"/>
    </row>
    <row r="747" spans="1:1" ht="21.95" customHeight="1" x14ac:dyDescent="0.25">
      <c r="A747" s="83"/>
    </row>
    <row r="748" spans="1:1" ht="21.95" customHeight="1" x14ac:dyDescent="0.25">
      <c r="A748" s="83"/>
    </row>
    <row r="749" spans="1:1" ht="21.95" customHeight="1" x14ac:dyDescent="0.25">
      <c r="A749" s="83"/>
    </row>
    <row r="750" spans="1:1" ht="21.95" customHeight="1" x14ac:dyDescent="0.25">
      <c r="A750" s="83"/>
    </row>
    <row r="751" spans="1:1" ht="21.95" customHeight="1" x14ac:dyDescent="0.25">
      <c r="A751" s="83"/>
    </row>
    <row r="752" spans="1:1" ht="21.95" customHeight="1" x14ac:dyDescent="0.25">
      <c r="A752" s="83"/>
    </row>
    <row r="753" spans="1:1" ht="21.95" customHeight="1" x14ac:dyDescent="0.25">
      <c r="A753" s="83"/>
    </row>
    <row r="754" spans="1:1" ht="21.95" customHeight="1" x14ac:dyDescent="0.25">
      <c r="A754" s="83"/>
    </row>
    <row r="755" spans="1:1" ht="21.95" customHeight="1" x14ac:dyDescent="0.25">
      <c r="A755" s="83"/>
    </row>
    <row r="756" spans="1:1" ht="21.95" customHeight="1" x14ac:dyDescent="0.25">
      <c r="A756" s="83"/>
    </row>
    <row r="757" spans="1:1" ht="21.95" customHeight="1" x14ac:dyDescent="0.25">
      <c r="A757" s="83"/>
    </row>
    <row r="758" spans="1:1" ht="21.95" customHeight="1" x14ac:dyDescent="0.25">
      <c r="A758" s="83"/>
    </row>
    <row r="759" spans="1:1" ht="21.95" customHeight="1" x14ac:dyDescent="0.25">
      <c r="A759" s="83"/>
    </row>
    <row r="760" spans="1:1" ht="21.95" customHeight="1" x14ac:dyDescent="0.25">
      <c r="A760" s="83"/>
    </row>
    <row r="761" spans="1:1" ht="21.95" customHeight="1" x14ac:dyDescent="0.25">
      <c r="A761" s="83"/>
    </row>
    <row r="762" spans="1:1" ht="21.95" customHeight="1" x14ac:dyDescent="0.25">
      <c r="A762" s="83"/>
    </row>
    <row r="763" spans="1:1" ht="21.95" customHeight="1" x14ac:dyDescent="0.25">
      <c r="A763" s="83"/>
    </row>
    <row r="764" spans="1:1" ht="21.95" customHeight="1" x14ac:dyDescent="0.25">
      <c r="A764" s="83"/>
    </row>
    <row r="765" spans="1:1" ht="21.95" customHeight="1" x14ac:dyDescent="0.25">
      <c r="A765" s="83"/>
    </row>
    <row r="766" spans="1:1" ht="21.95" customHeight="1" x14ac:dyDescent="0.25">
      <c r="A766" s="83"/>
    </row>
    <row r="767" spans="1:1" ht="21.95" customHeight="1" x14ac:dyDescent="0.25">
      <c r="A767" s="83"/>
    </row>
    <row r="768" spans="1:1" ht="21.95" customHeight="1" x14ac:dyDescent="0.25">
      <c r="A768" s="83"/>
    </row>
    <row r="769" spans="1:1" ht="21.95" customHeight="1" x14ac:dyDescent="0.25">
      <c r="A769" s="83"/>
    </row>
    <row r="770" spans="1:1" ht="21.95" customHeight="1" x14ac:dyDescent="0.25">
      <c r="A770" s="83"/>
    </row>
    <row r="771" spans="1:1" ht="21.95" customHeight="1" x14ac:dyDescent="0.25">
      <c r="A771" s="83"/>
    </row>
    <row r="772" spans="1:1" ht="21.95" customHeight="1" x14ac:dyDescent="0.25">
      <c r="A772" s="83"/>
    </row>
    <row r="773" spans="1:1" ht="21.95" customHeight="1" x14ac:dyDescent="0.25">
      <c r="A773" s="83"/>
    </row>
    <row r="774" spans="1:1" ht="21.95" customHeight="1" x14ac:dyDescent="0.25">
      <c r="A774" s="83"/>
    </row>
    <row r="775" spans="1:1" ht="21.95" customHeight="1" x14ac:dyDescent="0.25">
      <c r="A775" s="83"/>
    </row>
    <row r="776" spans="1:1" ht="21.95" customHeight="1" x14ac:dyDescent="0.25">
      <c r="A776" s="83"/>
    </row>
    <row r="777" spans="1:1" ht="21.95" customHeight="1" x14ac:dyDescent="0.25">
      <c r="A777" s="83"/>
    </row>
    <row r="778" spans="1:1" ht="21.95" customHeight="1" x14ac:dyDescent="0.25">
      <c r="A778" s="83"/>
    </row>
    <row r="779" spans="1:1" ht="21.95" customHeight="1" x14ac:dyDescent="0.25">
      <c r="A779" s="83"/>
    </row>
    <row r="780" spans="1:1" ht="21.95" customHeight="1" x14ac:dyDescent="0.25">
      <c r="A780" s="83"/>
    </row>
    <row r="781" spans="1:1" ht="21.95" customHeight="1" x14ac:dyDescent="0.25">
      <c r="A781" s="83"/>
    </row>
    <row r="782" spans="1:1" ht="21.95" customHeight="1" x14ac:dyDescent="0.25">
      <c r="A782" s="83"/>
    </row>
    <row r="783" spans="1:1" ht="21.95" customHeight="1" x14ac:dyDescent="0.25">
      <c r="A783" s="83"/>
    </row>
    <row r="784" spans="1:1" ht="21.95" customHeight="1" x14ac:dyDescent="0.25">
      <c r="A784" s="83"/>
    </row>
    <row r="785" spans="1:1" ht="21.95" customHeight="1" x14ac:dyDescent="0.25">
      <c r="A785" s="83"/>
    </row>
    <row r="786" spans="1:1" ht="21.95" customHeight="1" x14ac:dyDescent="0.25">
      <c r="A786" s="83"/>
    </row>
    <row r="787" spans="1:1" ht="21.95" customHeight="1" x14ac:dyDescent="0.25">
      <c r="A787" s="83"/>
    </row>
    <row r="788" spans="1:1" ht="21.95" customHeight="1" x14ac:dyDescent="0.25">
      <c r="A788" s="83"/>
    </row>
    <row r="789" spans="1:1" ht="21.95" customHeight="1" x14ac:dyDescent="0.25">
      <c r="A789" s="83"/>
    </row>
    <row r="790" spans="1:1" ht="21.95" customHeight="1" x14ac:dyDescent="0.25">
      <c r="A790" s="83"/>
    </row>
    <row r="791" spans="1:1" ht="21.95" customHeight="1" x14ac:dyDescent="0.25">
      <c r="A791" s="83"/>
    </row>
    <row r="792" spans="1:1" ht="21.95" customHeight="1" x14ac:dyDescent="0.25">
      <c r="A792" s="83"/>
    </row>
    <row r="793" spans="1:1" ht="21.95" customHeight="1" x14ac:dyDescent="0.25">
      <c r="A793" s="83"/>
    </row>
    <row r="794" spans="1:1" ht="21.95" customHeight="1" x14ac:dyDescent="0.25">
      <c r="A794" s="83"/>
    </row>
    <row r="795" spans="1:1" ht="21.95" customHeight="1" x14ac:dyDescent="0.25">
      <c r="A795" s="83"/>
    </row>
    <row r="796" spans="1:1" ht="21.95" customHeight="1" x14ac:dyDescent="0.25">
      <c r="A796" s="83"/>
    </row>
    <row r="797" spans="1:1" ht="21.95" customHeight="1" x14ac:dyDescent="0.25">
      <c r="A797" s="83"/>
    </row>
    <row r="798" spans="1:1" ht="21.95" customHeight="1" x14ac:dyDescent="0.25">
      <c r="A798" s="83"/>
    </row>
    <row r="799" spans="1:1" ht="21.95" customHeight="1" x14ac:dyDescent="0.25">
      <c r="A799" s="83"/>
    </row>
    <row r="800" spans="1:1" ht="21.95" customHeight="1" x14ac:dyDescent="0.25">
      <c r="A800" s="83"/>
    </row>
    <row r="801" spans="1:1" ht="21.95" customHeight="1" x14ac:dyDescent="0.25">
      <c r="A801" s="83"/>
    </row>
    <row r="802" spans="1:1" ht="21.95" customHeight="1" x14ac:dyDescent="0.25">
      <c r="A802" s="83"/>
    </row>
    <row r="803" spans="1:1" ht="21.95" customHeight="1" x14ac:dyDescent="0.25">
      <c r="A803" s="83"/>
    </row>
    <row r="804" spans="1:1" ht="21.95" customHeight="1" x14ac:dyDescent="0.25">
      <c r="A804" s="83"/>
    </row>
    <row r="805" spans="1:1" ht="21.95" customHeight="1" x14ac:dyDescent="0.25">
      <c r="A805" s="83"/>
    </row>
    <row r="806" spans="1:1" ht="21.95" customHeight="1" x14ac:dyDescent="0.25">
      <c r="A806" s="83"/>
    </row>
    <row r="807" spans="1:1" ht="21.95" customHeight="1" x14ac:dyDescent="0.25">
      <c r="A807" s="83"/>
    </row>
    <row r="808" spans="1:1" ht="21.95" customHeight="1" x14ac:dyDescent="0.25">
      <c r="A808" s="83"/>
    </row>
    <row r="809" spans="1:1" ht="21.95" customHeight="1" x14ac:dyDescent="0.25">
      <c r="A809" s="83"/>
    </row>
    <row r="810" spans="1:1" ht="21.95" customHeight="1" x14ac:dyDescent="0.25">
      <c r="A810" s="83"/>
    </row>
    <row r="811" spans="1:1" ht="21.95" customHeight="1" x14ac:dyDescent="0.25">
      <c r="A811" s="83"/>
    </row>
    <row r="812" spans="1:1" ht="21.95" customHeight="1" x14ac:dyDescent="0.25">
      <c r="A812" s="83"/>
    </row>
    <row r="813" spans="1:1" ht="21.95" customHeight="1" x14ac:dyDescent="0.25">
      <c r="A813" s="83"/>
    </row>
    <row r="814" spans="1:1" ht="21.95" customHeight="1" x14ac:dyDescent="0.25">
      <c r="A814" s="83"/>
    </row>
    <row r="815" spans="1:1" ht="21.95" customHeight="1" x14ac:dyDescent="0.25">
      <c r="A815" s="83"/>
    </row>
    <row r="816" spans="1:1" ht="21.95" customHeight="1" x14ac:dyDescent="0.25">
      <c r="A816" s="83"/>
    </row>
    <row r="817" spans="1:1" ht="21.95" customHeight="1" x14ac:dyDescent="0.25">
      <c r="A817" s="83"/>
    </row>
    <row r="818" spans="1:1" ht="21.95" customHeight="1" x14ac:dyDescent="0.25">
      <c r="A818" s="83"/>
    </row>
    <row r="819" spans="1:1" ht="21.95" customHeight="1" x14ac:dyDescent="0.25">
      <c r="A819" s="83"/>
    </row>
    <row r="820" spans="1:1" ht="21.95" customHeight="1" x14ac:dyDescent="0.25">
      <c r="A820" s="83"/>
    </row>
    <row r="821" spans="1:1" ht="21.95" customHeight="1" x14ac:dyDescent="0.25">
      <c r="A821" s="83"/>
    </row>
    <row r="822" spans="1:1" ht="21.95" customHeight="1" x14ac:dyDescent="0.25">
      <c r="A822" s="83"/>
    </row>
    <row r="823" spans="1:1" ht="21.95" customHeight="1" x14ac:dyDescent="0.25">
      <c r="A823" s="83"/>
    </row>
    <row r="824" spans="1:1" ht="21.95" customHeight="1" x14ac:dyDescent="0.25">
      <c r="A824" s="83"/>
    </row>
    <row r="825" spans="1:1" ht="21.95" customHeight="1" x14ac:dyDescent="0.25">
      <c r="A825" s="83"/>
    </row>
    <row r="826" spans="1:1" ht="21.95" customHeight="1" x14ac:dyDescent="0.25">
      <c r="A826" s="83"/>
    </row>
    <row r="827" spans="1:1" ht="21.95" customHeight="1" x14ac:dyDescent="0.25">
      <c r="A827" s="83"/>
    </row>
    <row r="828" spans="1:1" ht="21.95" customHeight="1" x14ac:dyDescent="0.25">
      <c r="A828" s="83"/>
    </row>
    <row r="829" spans="1:1" ht="21.95" customHeight="1" x14ac:dyDescent="0.25">
      <c r="A829" s="83"/>
    </row>
    <row r="830" spans="1:1" ht="21.95" customHeight="1" x14ac:dyDescent="0.25">
      <c r="A830" s="83"/>
    </row>
    <row r="831" spans="1:1" ht="21.95" customHeight="1" x14ac:dyDescent="0.25">
      <c r="A831" s="83"/>
    </row>
    <row r="832" spans="1:1" ht="21.95" customHeight="1" x14ac:dyDescent="0.25">
      <c r="A832" s="83"/>
    </row>
    <row r="833" spans="1:1" ht="21.95" customHeight="1" x14ac:dyDescent="0.25">
      <c r="A833" s="83"/>
    </row>
    <row r="834" spans="1:1" ht="21.95" customHeight="1" x14ac:dyDescent="0.25">
      <c r="A834" s="83"/>
    </row>
    <row r="835" spans="1:1" ht="21.95" customHeight="1" x14ac:dyDescent="0.25">
      <c r="A835" s="83"/>
    </row>
    <row r="836" spans="1:1" ht="21.95" customHeight="1" x14ac:dyDescent="0.25">
      <c r="A836" s="83"/>
    </row>
    <row r="837" spans="1:1" ht="21.95" customHeight="1" x14ac:dyDescent="0.25">
      <c r="A837" s="83"/>
    </row>
    <row r="838" spans="1:1" ht="21.95" customHeight="1" x14ac:dyDescent="0.25">
      <c r="A838" s="83"/>
    </row>
    <row r="839" spans="1:1" ht="21.95" customHeight="1" x14ac:dyDescent="0.25">
      <c r="A839" s="83"/>
    </row>
    <row r="840" spans="1:1" ht="21.95" customHeight="1" x14ac:dyDescent="0.25">
      <c r="A840" s="83"/>
    </row>
    <row r="841" spans="1:1" ht="21.95" customHeight="1" x14ac:dyDescent="0.25">
      <c r="A841" s="83"/>
    </row>
    <row r="842" spans="1:1" ht="21.95" customHeight="1" x14ac:dyDescent="0.25">
      <c r="A842" s="83"/>
    </row>
    <row r="843" spans="1:1" ht="21.95" customHeight="1" x14ac:dyDescent="0.25">
      <c r="A843" s="83"/>
    </row>
    <row r="844" spans="1:1" ht="21.95" customHeight="1" x14ac:dyDescent="0.25">
      <c r="A844" s="83"/>
    </row>
    <row r="845" spans="1:1" ht="21.95" customHeight="1" x14ac:dyDescent="0.25">
      <c r="A845" s="83"/>
    </row>
    <row r="846" spans="1:1" ht="21.95" customHeight="1" x14ac:dyDescent="0.25">
      <c r="A846" s="83"/>
    </row>
    <row r="847" spans="1:1" ht="21.95" customHeight="1" x14ac:dyDescent="0.25">
      <c r="A847" s="83"/>
    </row>
    <row r="848" spans="1:1" ht="21.95" customHeight="1" x14ac:dyDescent="0.25">
      <c r="A848" s="83"/>
    </row>
    <row r="849" spans="1:1" ht="21.95" customHeight="1" x14ac:dyDescent="0.25">
      <c r="A849" s="83"/>
    </row>
    <row r="850" spans="1:1" ht="21.95" customHeight="1" x14ac:dyDescent="0.25">
      <c r="A850" s="83"/>
    </row>
    <row r="851" spans="1:1" ht="21.95" customHeight="1" x14ac:dyDescent="0.25">
      <c r="A851" s="83"/>
    </row>
    <row r="852" spans="1:1" ht="21.95" customHeight="1" x14ac:dyDescent="0.25">
      <c r="A852" s="83"/>
    </row>
    <row r="853" spans="1:1" ht="21.95" customHeight="1" x14ac:dyDescent="0.25">
      <c r="A853" s="83"/>
    </row>
    <row r="854" spans="1:1" ht="21.95" customHeight="1" x14ac:dyDescent="0.25">
      <c r="A854" s="83"/>
    </row>
    <row r="855" spans="1:1" ht="21.95" customHeight="1" x14ac:dyDescent="0.25">
      <c r="A855" s="83"/>
    </row>
    <row r="856" spans="1:1" ht="21.95" customHeight="1" x14ac:dyDescent="0.25">
      <c r="A856" s="83"/>
    </row>
    <row r="857" spans="1:1" ht="21.95" customHeight="1" x14ac:dyDescent="0.25">
      <c r="A857" s="83"/>
    </row>
    <row r="858" spans="1:1" ht="21.95" customHeight="1" x14ac:dyDescent="0.25">
      <c r="A858" s="83"/>
    </row>
    <row r="859" spans="1:1" ht="21.95" customHeight="1" x14ac:dyDescent="0.25">
      <c r="A859" s="83"/>
    </row>
    <row r="860" spans="1:1" ht="21.95" customHeight="1" x14ac:dyDescent="0.25">
      <c r="A860" s="83"/>
    </row>
    <row r="861" spans="1:1" ht="21.95" customHeight="1" x14ac:dyDescent="0.25">
      <c r="A861" s="83"/>
    </row>
    <row r="862" spans="1:1" ht="21.95" customHeight="1" x14ac:dyDescent="0.25">
      <c r="A862" s="83"/>
    </row>
    <row r="863" spans="1:1" ht="21.95" customHeight="1" x14ac:dyDescent="0.25">
      <c r="A863" s="83"/>
    </row>
    <row r="864" spans="1:1" ht="21.95" customHeight="1" x14ac:dyDescent="0.25">
      <c r="A864" s="83"/>
    </row>
    <row r="865" spans="1:1" ht="21.95" customHeight="1" x14ac:dyDescent="0.25">
      <c r="A865" s="83"/>
    </row>
    <row r="866" spans="1:1" ht="21.95" customHeight="1" x14ac:dyDescent="0.25">
      <c r="A866" s="83"/>
    </row>
    <row r="867" spans="1:1" ht="21.95" customHeight="1" x14ac:dyDescent="0.25">
      <c r="A867" s="83"/>
    </row>
    <row r="868" spans="1:1" ht="21.95" customHeight="1" x14ac:dyDescent="0.25">
      <c r="A868" s="83"/>
    </row>
    <row r="869" spans="1:1" ht="21.95" customHeight="1" x14ac:dyDescent="0.25">
      <c r="A869" s="83"/>
    </row>
    <row r="870" spans="1:1" ht="21.95" customHeight="1" x14ac:dyDescent="0.25">
      <c r="A870" s="83"/>
    </row>
    <row r="871" spans="1:1" ht="21.95" customHeight="1" x14ac:dyDescent="0.25">
      <c r="A871" s="83"/>
    </row>
    <row r="872" spans="1:1" ht="21.95" customHeight="1" x14ac:dyDescent="0.25">
      <c r="A872" s="83"/>
    </row>
    <row r="873" spans="1:1" ht="21.95" customHeight="1" x14ac:dyDescent="0.25">
      <c r="A873" s="83"/>
    </row>
    <row r="874" spans="1:1" ht="21.95" customHeight="1" x14ac:dyDescent="0.25">
      <c r="A874" s="83"/>
    </row>
    <row r="875" spans="1:1" ht="21.95" customHeight="1" x14ac:dyDescent="0.25">
      <c r="A875" s="83"/>
    </row>
    <row r="876" spans="1:1" ht="21.95" customHeight="1" x14ac:dyDescent="0.25">
      <c r="A876" s="83"/>
    </row>
    <row r="877" spans="1:1" ht="21.95" customHeight="1" x14ac:dyDescent="0.25">
      <c r="A877" s="83"/>
    </row>
    <row r="878" spans="1:1" ht="21.95" customHeight="1" x14ac:dyDescent="0.25">
      <c r="A878" s="83"/>
    </row>
    <row r="879" spans="1:1" ht="21.95" customHeight="1" x14ac:dyDescent="0.25">
      <c r="A879" s="83"/>
    </row>
    <row r="880" spans="1:1" ht="21.95" customHeight="1" x14ac:dyDescent="0.25">
      <c r="A880" s="83"/>
    </row>
    <row r="881" spans="1:1" ht="21.95" customHeight="1" x14ac:dyDescent="0.25">
      <c r="A881" s="83"/>
    </row>
    <row r="882" spans="1:1" ht="21.95" customHeight="1" x14ac:dyDescent="0.25">
      <c r="A882" s="83"/>
    </row>
    <row r="883" spans="1:1" ht="21.95" customHeight="1" x14ac:dyDescent="0.25">
      <c r="A883" s="83"/>
    </row>
    <row r="884" spans="1:1" ht="21.95" customHeight="1" x14ac:dyDescent="0.25">
      <c r="A884" s="83"/>
    </row>
    <row r="885" spans="1:1" ht="21.95" customHeight="1" x14ac:dyDescent="0.25">
      <c r="A885" s="83"/>
    </row>
    <row r="886" spans="1:1" ht="21.95" customHeight="1" x14ac:dyDescent="0.25">
      <c r="A886" s="83"/>
    </row>
    <row r="887" spans="1:1" ht="21.95" customHeight="1" x14ac:dyDescent="0.25">
      <c r="A887" s="83"/>
    </row>
    <row r="888" spans="1:1" ht="21.95" customHeight="1" x14ac:dyDescent="0.25">
      <c r="A888" s="83"/>
    </row>
    <row r="889" spans="1:1" ht="21.95" customHeight="1" x14ac:dyDescent="0.25">
      <c r="A889" s="83"/>
    </row>
    <row r="890" spans="1:1" ht="21.95" customHeight="1" x14ac:dyDescent="0.25">
      <c r="A890" s="83"/>
    </row>
    <row r="891" spans="1:1" ht="21.95" customHeight="1" x14ac:dyDescent="0.25">
      <c r="A891" s="83"/>
    </row>
    <row r="892" spans="1:1" ht="21.95" customHeight="1" x14ac:dyDescent="0.25">
      <c r="A892" s="83"/>
    </row>
    <row r="893" spans="1:1" ht="21.95" customHeight="1" x14ac:dyDescent="0.25">
      <c r="A893" s="83"/>
    </row>
    <row r="894" spans="1:1" ht="21.95" customHeight="1" x14ac:dyDescent="0.25">
      <c r="A894" s="83"/>
    </row>
    <row r="895" spans="1:1" ht="21.95" customHeight="1" x14ac:dyDescent="0.25">
      <c r="A895" s="83"/>
    </row>
    <row r="896" spans="1:1" ht="21.95" customHeight="1" x14ac:dyDescent="0.25">
      <c r="A896" s="83"/>
    </row>
    <row r="897" spans="1:1" ht="21.95" customHeight="1" x14ac:dyDescent="0.25">
      <c r="A897" s="83"/>
    </row>
    <row r="898" spans="1:1" ht="21.95" customHeight="1" x14ac:dyDescent="0.25">
      <c r="A898" s="83"/>
    </row>
    <row r="899" spans="1:1" ht="21.95" customHeight="1" x14ac:dyDescent="0.25">
      <c r="A899" s="83"/>
    </row>
    <row r="900" spans="1:1" ht="21.95" customHeight="1" x14ac:dyDescent="0.25">
      <c r="A900" s="83"/>
    </row>
    <row r="901" spans="1:1" ht="21.95" customHeight="1" x14ac:dyDescent="0.25">
      <c r="A901" s="83"/>
    </row>
    <row r="902" spans="1:1" ht="21.95" customHeight="1" x14ac:dyDescent="0.25">
      <c r="A902" s="83"/>
    </row>
    <row r="903" spans="1:1" ht="21.95" customHeight="1" x14ac:dyDescent="0.25">
      <c r="A903" s="83"/>
    </row>
    <row r="904" spans="1:1" ht="21.95" customHeight="1" x14ac:dyDescent="0.25">
      <c r="A904" s="83"/>
    </row>
    <row r="905" spans="1:1" ht="21.95" customHeight="1" x14ac:dyDescent="0.25">
      <c r="A905" s="83"/>
    </row>
    <row r="906" spans="1:1" ht="21.95" customHeight="1" x14ac:dyDescent="0.25">
      <c r="A906" s="83"/>
    </row>
    <row r="907" spans="1:1" ht="21.95" customHeight="1" x14ac:dyDescent="0.25">
      <c r="A907" s="83"/>
    </row>
    <row r="908" spans="1:1" ht="21.95" customHeight="1" x14ac:dyDescent="0.25">
      <c r="A908" s="83"/>
    </row>
    <row r="909" spans="1:1" ht="21.95" customHeight="1" x14ac:dyDescent="0.25">
      <c r="A909" s="83"/>
    </row>
    <row r="910" spans="1:1" ht="21.95" customHeight="1" x14ac:dyDescent="0.25">
      <c r="A910" s="83"/>
    </row>
    <row r="911" spans="1:1" ht="21.95" customHeight="1" x14ac:dyDescent="0.25">
      <c r="A911" s="83"/>
    </row>
    <row r="912" spans="1:1" ht="21.95" customHeight="1" x14ac:dyDescent="0.25">
      <c r="A912" s="83"/>
    </row>
    <row r="913" spans="1:1" ht="21.95" customHeight="1" x14ac:dyDescent="0.25">
      <c r="A913" s="83"/>
    </row>
    <row r="914" spans="1:1" ht="21.95" customHeight="1" x14ac:dyDescent="0.25">
      <c r="A914" s="83"/>
    </row>
    <row r="915" spans="1:1" ht="21.95" customHeight="1" x14ac:dyDescent="0.25">
      <c r="A915" s="83"/>
    </row>
    <row r="916" spans="1:1" ht="21.95" customHeight="1" x14ac:dyDescent="0.25">
      <c r="A916" s="83"/>
    </row>
    <row r="917" spans="1:1" ht="21.95" customHeight="1" x14ac:dyDescent="0.25">
      <c r="A917" s="83"/>
    </row>
    <row r="918" spans="1:1" ht="21.95" customHeight="1" x14ac:dyDescent="0.25">
      <c r="A918" s="83"/>
    </row>
    <row r="919" spans="1:1" ht="21.95" customHeight="1" x14ac:dyDescent="0.25">
      <c r="A919" s="83"/>
    </row>
    <row r="920" spans="1:1" ht="21.95" customHeight="1" x14ac:dyDescent="0.25">
      <c r="A920" s="83"/>
    </row>
    <row r="921" spans="1:1" ht="21.95" customHeight="1" x14ac:dyDescent="0.25">
      <c r="A921" s="83"/>
    </row>
    <row r="922" spans="1:1" ht="21.95" customHeight="1" x14ac:dyDescent="0.25">
      <c r="A922" s="83"/>
    </row>
    <row r="923" spans="1:1" ht="21.95" customHeight="1" x14ac:dyDescent="0.25">
      <c r="A923" s="83"/>
    </row>
    <row r="924" spans="1:1" ht="21.95" customHeight="1" x14ac:dyDescent="0.25">
      <c r="A924" s="83"/>
    </row>
    <row r="925" spans="1:1" ht="21.95" customHeight="1" x14ac:dyDescent="0.25">
      <c r="A925" s="83"/>
    </row>
    <row r="926" spans="1:1" ht="21.95" customHeight="1" x14ac:dyDescent="0.25">
      <c r="A926" s="83"/>
    </row>
    <row r="927" spans="1:1" ht="21.95" customHeight="1" x14ac:dyDescent="0.25">
      <c r="A927" s="83"/>
    </row>
    <row r="928" spans="1:1" ht="21.95" customHeight="1" x14ac:dyDescent="0.25">
      <c r="A928" s="83"/>
    </row>
    <row r="929" spans="1:1" ht="21.95" customHeight="1" x14ac:dyDescent="0.25">
      <c r="A929" s="83"/>
    </row>
    <row r="930" spans="1:1" ht="21.95" customHeight="1" x14ac:dyDescent="0.25">
      <c r="A930" s="83"/>
    </row>
    <row r="931" spans="1:1" ht="21.95" customHeight="1" x14ac:dyDescent="0.25">
      <c r="A931" s="83"/>
    </row>
    <row r="932" spans="1:1" ht="21.95" customHeight="1" x14ac:dyDescent="0.25">
      <c r="A932" s="83"/>
    </row>
    <row r="933" spans="1:1" ht="21.95" customHeight="1" x14ac:dyDescent="0.25">
      <c r="A933" s="83"/>
    </row>
    <row r="934" spans="1:1" ht="21.95" customHeight="1" x14ac:dyDescent="0.25">
      <c r="A934" s="83"/>
    </row>
    <row r="935" spans="1:1" ht="21.95" customHeight="1" x14ac:dyDescent="0.25">
      <c r="A935" s="83"/>
    </row>
    <row r="936" spans="1:1" ht="21.95" customHeight="1" x14ac:dyDescent="0.25">
      <c r="A936" s="83"/>
    </row>
    <row r="937" spans="1:1" ht="21.95" customHeight="1" x14ac:dyDescent="0.25">
      <c r="A937" s="83"/>
    </row>
    <row r="938" spans="1:1" ht="21.95" customHeight="1" x14ac:dyDescent="0.25">
      <c r="A938" s="83"/>
    </row>
    <row r="939" spans="1:1" ht="21.95" customHeight="1" x14ac:dyDescent="0.25">
      <c r="A939" s="83"/>
    </row>
    <row r="940" spans="1:1" ht="21.95" customHeight="1" x14ac:dyDescent="0.25">
      <c r="A940" s="83"/>
    </row>
    <row r="941" spans="1:1" ht="21.95" customHeight="1" x14ac:dyDescent="0.25">
      <c r="A941" s="83"/>
    </row>
    <row r="942" spans="1:1" ht="21.95" customHeight="1" x14ac:dyDescent="0.25">
      <c r="A942" s="83"/>
    </row>
    <row r="943" spans="1:1" ht="21.95" customHeight="1" x14ac:dyDescent="0.25">
      <c r="A943" s="83"/>
    </row>
    <row r="944" spans="1:1" ht="21.95" customHeight="1" x14ac:dyDescent="0.25">
      <c r="A944" s="83"/>
    </row>
    <row r="945" spans="1:1" ht="21.95" customHeight="1" x14ac:dyDescent="0.25">
      <c r="A945" s="83"/>
    </row>
    <row r="946" spans="1:1" ht="21.95" customHeight="1" x14ac:dyDescent="0.25">
      <c r="A946" s="83"/>
    </row>
    <row r="947" spans="1:1" ht="21.95" customHeight="1" x14ac:dyDescent="0.25">
      <c r="A947" s="83"/>
    </row>
    <row r="948" spans="1:1" ht="21.95" customHeight="1" x14ac:dyDescent="0.25">
      <c r="A948" s="83"/>
    </row>
    <row r="949" spans="1:1" ht="21.95" customHeight="1" x14ac:dyDescent="0.25">
      <c r="A949" s="83"/>
    </row>
    <row r="950" spans="1:1" ht="21.95" customHeight="1" x14ac:dyDescent="0.25">
      <c r="A950" s="83"/>
    </row>
    <row r="951" spans="1:1" ht="21.95" customHeight="1" x14ac:dyDescent="0.25">
      <c r="A951" s="83"/>
    </row>
    <row r="952" spans="1:1" ht="21.95" customHeight="1" x14ac:dyDescent="0.25">
      <c r="A952" s="83"/>
    </row>
    <row r="953" spans="1:1" ht="21.95" customHeight="1" x14ac:dyDescent="0.25">
      <c r="A953" s="83"/>
    </row>
    <row r="954" spans="1:1" ht="21.95" customHeight="1" x14ac:dyDescent="0.25">
      <c r="A954" s="83"/>
    </row>
    <row r="955" spans="1:1" ht="21.95" customHeight="1" x14ac:dyDescent="0.25">
      <c r="A955" s="83"/>
    </row>
    <row r="956" spans="1:1" ht="21.95" customHeight="1" x14ac:dyDescent="0.25">
      <c r="A956" s="83"/>
    </row>
    <row r="957" spans="1:1" ht="21.95" customHeight="1" x14ac:dyDescent="0.25">
      <c r="A957" s="83"/>
    </row>
    <row r="958" spans="1:1" ht="21.95" customHeight="1" x14ac:dyDescent="0.25">
      <c r="A958" s="83"/>
    </row>
    <row r="959" spans="1:1" ht="21.95" customHeight="1" x14ac:dyDescent="0.25">
      <c r="A959" s="83"/>
    </row>
    <row r="960" spans="1:1" ht="21.95" customHeight="1" x14ac:dyDescent="0.25">
      <c r="A960" s="83"/>
    </row>
    <row r="961" spans="1:1" ht="21.95" customHeight="1" x14ac:dyDescent="0.25">
      <c r="A961" s="83"/>
    </row>
    <row r="962" spans="1:1" ht="21.95" customHeight="1" x14ac:dyDescent="0.25">
      <c r="A962" s="83"/>
    </row>
    <row r="963" spans="1:1" ht="21.95" customHeight="1" x14ac:dyDescent="0.25">
      <c r="A963" s="83"/>
    </row>
    <row r="964" spans="1:1" ht="21.95" customHeight="1" x14ac:dyDescent="0.25">
      <c r="A964" s="83"/>
    </row>
    <row r="965" spans="1:1" ht="21.95" customHeight="1" x14ac:dyDescent="0.25">
      <c r="A965" s="83"/>
    </row>
    <row r="966" spans="1:1" ht="21.95" customHeight="1" x14ac:dyDescent="0.25">
      <c r="A966" s="83"/>
    </row>
    <row r="967" spans="1:1" ht="21.95" customHeight="1" x14ac:dyDescent="0.25">
      <c r="A967" s="83"/>
    </row>
    <row r="968" spans="1:1" ht="21.95" customHeight="1" x14ac:dyDescent="0.25">
      <c r="A968" s="83"/>
    </row>
    <row r="969" spans="1:1" ht="21.95" customHeight="1" x14ac:dyDescent="0.25">
      <c r="A969" s="83"/>
    </row>
    <row r="970" spans="1:1" ht="21.95" customHeight="1" x14ac:dyDescent="0.25">
      <c r="A970" s="83"/>
    </row>
    <row r="971" spans="1:1" ht="21.95" customHeight="1" x14ac:dyDescent="0.25">
      <c r="A971" s="83"/>
    </row>
    <row r="972" spans="1:1" ht="21.95" customHeight="1" x14ac:dyDescent="0.25">
      <c r="A972" s="83"/>
    </row>
    <row r="973" spans="1:1" ht="21.95" customHeight="1" x14ac:dyDescent="0.25">
      <c r="A973" s="83"/>
    </row>
    <row r="974" spans="1:1" ht="21.95" customHeight="1" x14ac:dyDescent="0.25">
      <c r="A974" s="83"/>
    </row>
    <row r="975" spans="1:1" ht="21.95" customHeight="1" x14ac:dyDescent="0.25">
      <c r="A975" s="83"/>
    </row>
    <row r="976" spans="1:1" ht="21.95" customHeight="1" x14ac:dyDescent="0.25">
      <c r="A976" s="83"/>
    </row>
    <row r="977" spans="1:1" ht="21.95" customHeight="1" x14ac:dyDescent="0.25">
      <c r="A977" s="83"/>
    </row>
    <row r="978" spans="1:1" ht="21.95" customHeight="1" x14ac:dyDescent="0.25">
      <c r="A978" s="83"/>
    </row>
    <row r="979" spans="1:1" ht="21.95" customHeight="1" x14ac:dyDescent="0.25">
      <c r="A979" s="83"/>
    </row>
    <row r="980" spans="1:1" ht="21.95" customHeight="1" x14ac:dyDescent="0.25">
      <c r="A980" s="83"/>
    </row>
    <row r="981" spans="1:1" ht="21.95" customHeight="1" x14ac:dyDescent="0.25">
      <c r="A981" s="83"/>
    </row>
    <row r="982" spans="1:1" ht="21.95" customHeight="1" x14ac:dyDescent="0.25">
      <c r="A982" s="83"/>
    </row>
    <row r="983" spans="1:1" ht="21.95" customHeight="1" x14ac:dyDescent="0.25">
      <c r="A983" s="83"/>
    </row>
    <row r="984" spans="1:1" ht="21.95" customHeight="1" x14ac:dyDescent="0.25">
      <c r="A984" s="83"/>
    </row>
    <row r="985" spans="1:1" ht="21.95" customHeight="1" x14ac:dyDescent="0.25">
      <c r="A985" s="83"/>
    </row>
    <row r="986" spans="1:1" ht="21.95" customHeight="1" x14ac:dyDescent="0.25">
      <c r="A986" s="83"/>
    </row>
    <row r="987" spans="1:1" ht="21.95" customHeight="1" x14ac:dyDescent="0.25">
      <c r="A987" s="83"/>
    </row>
    <row r="988" spans="1:1" ht="21.95" customHeight="1" x14ac:dyDescent="0.25">
      <c r="A988" s="83"/>
    </row>
    <row r="989" spans="1:1" ht="21.95" customHeight="1" x14ac:dyDescent="0.25">
      <c r="A989" s="83"/>
    </row>
    <row r="990" spans="1:1" ht="21.95" customHeight="1" x14ac:dyDescent="0.25">
      <c r="A990" s="83"/>
    </row>
    <row r="991" spans="1:1" ht="21.95" customHeight="1" x14ac:dyDescent="0.25">
      <c r="A991" s="83"/>
    </row>
    <row r="992" spans="1:1" ht="21.95" customHeight="1" x14ac:dyDescent="0.25">
      <c r="A992" s="83"/>
    </row>
    <row r="993" spans="1:1" ht="21.95" customHeight="1" x14ac:dyDescent="0.25">
      <c r="A993" s="83"/>
    </row>
    <row r="994" spans="1:1" ht="21.95" customHeight="1" x14ac:dyDescent="0.25">
      <c r="A994" s="83"/>
    </row>
    <row r="995" spans="1:1" ht="21.95" customHeight="1" x14ac:dyDescent="0.25">
      <c r="A995" s="83"/>
    </row>
    <row r="996" spans="1:1" ht="21.95" customHeight="1" x14ac:dyDescent="0.25">
      <c r="A996" s="83"/>
    </row>
    <row r="997" spans="1:1" ht="21.95" customHeight="1" x14ac:dyDescent="0.25">
      <c r="A997" s="83"/>
    </row>
    <row r="998" spans="1:1" ht="21.95" customHeight="1" x14ac:dyDescent="0.25">
      <c r="A998" s="83"/>
    </row>
    <row r="999" spans="1:1" ht="21.95" customHeight="1" x14ac:dyDescent="0.25">
      <c r="A999" s="83"/>
    </row>
  </sheetData>
  <sheetProtection algorithmName="SHA-512" hashValue="sS0SlcPKxMdHdeqPQB3iV/eGKxRQd8r2IGpsqiPUunxTKbTnpkJ9OImB4FMVI6XcA/f0aru0wXCPR19dmOQW+w==" saltValue="bk3mJQmAXsw2N1H8ZfSmIw==" spinCount="100000" sheet="1" objects="1" scenarios="1" selectLockedCells="1" selectUnlockedCells="1"/>
  <pageMargins left="0.7" right="0.7" top="0.78740157499999996" bottom="0.78740157499999996"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2BCB8-7A4E-4594-933B-A9BEB45005F6}">
  <sheetPr codeName="Tabelle1"/>
  <dimension ref="A1:G30"/>
  <sheetViews>
    <sheetView showGridLines="0" workbookViewId="0">
      <selection activeCell="G5" sqref="G5"/>
    </sheetView>
  </sheetViews>
  <sheetFormatPr baseColWidth="10" defaultRowHeight="15" x14ac:dyDescent="0.25"/>
  <cols>
    <col min="1" max="1" width="5.5703125" bestFit="1" customWidth="1"/>
    <col min="2" max="2" width="36.28515625" customWidth="1"/>
    <col min="3" max="3" width="7.5703125" bestFit="1" customWidth="1"/>
    <col min="4" max="4" width="14" hidden="1" customWidth="1"/>
    <col min="5" max="5" width="4.5703125" style="31" bestFit="1" customWidth="1"/>
    <col min="6" max="6" width="2.140625" customWidth="1"/>
    <col min="7" max="7" width="14" bestFit="1" customWidth="1"/>
  </cols>
  <sheetData>
    <row r="1" spans="1:7" ht="18.75" x14ac:dyDescent="0.3">
      <c r="B1" s="5" t="s">
        <v>17</v>
      </c>
    </row>
    <row r="2" spans="1:7" ht="19.5" thickBot="1" x14ac:dyDescent="0.35">
      <c r="B2" s="5"/>
    </row>
    <row r="3" spans="1:7" ht="15.75" thickBot="1" x14ac:dyDescent="0.3">
      <c r="B3" t="s">
        <v>43</v>
      </c>
      <c r="G3" s="102">
        <v>45994</v>
      </c>
    </row>
    <row r="4" spans="1:7" ht="15.75" thickBot="1" x14ac:dyDescent="0.3"/>
    <row r="5" spans="1:7" ht="15.75" thickBot="1" x14ac:dyDescent="0.3">
      <c r="B5" t="s">
        <v>18</v>
      </c>
      <c r="D5" s="6">
        <v>500</v>
      </c>
      <c r="E5" s="32"/>
      <c r="G5" s="103">
        <v>700</v>
      </c>
    </row>
    <row r="6" spans="1:7" ht="15.75" thickBot="1" x14ac:dyDescent="0.3">
      <c r="D6" s="6"/>
      <c r="E6" s="32"/>
      <c r="G6" s="101"/>
    </row>
    <row r="7" spans="1:7" ht="15.75" thickBot="1" x14ac:dyDescent="0.3">
      <c r="B7" t="s">
        <v>154</v>
      </c>
      <c r="F7" s="99"/>
      <c r="G7" s="106" t="s">
        <v>153</v>
      </c>
    </row>
    <row r="8" spans="1:7" x14ac:dyDescent="0.25">
      <c r="F8" s="99"/>
      <c r="G8" s="100"/>
    </row>
    <row r="9" spans="1:7" x14ac:dyDescent="0.25">
      <c r="B9" t="s">
        <v>19</v>
      </c>
      <c r="D9" s="6">
        <v>200</v>
      </c>
      <c r="E9" s="32"/>
      <c r="G9" s="7">
        <f>$G$5/$D$5*D9</f>
        <v>280</v>
      </c>
    </row>
    <row r="11" spans="1:7" x14ac:dyDescent="0.25">
      <c r="B11" s="8" t="s">
        <v>20</v>
      </c>
      <c r="C11" s="9" t="s">
        <v>21</v>
      </c>
      <c r="D11" s="10" t="s">
        <v>22</v>
      </c>
      <c r="E11" s="33" t="s">
        <v>44</v>
      </c>
      <c r="F11" s="11"/>
      <c r="G11" s="10" t="s">
        <v>22</v>
      </c>
    </row>
    <row r="12" spans="1:7" x14ac:dyDescent="0.25">
      <c r="A12" s="108" t="s">
        <v>38</v>
      </c>
      <c r="B12" s="20" t="s">
        <v>8</v>
      </c>
      <c r="C12" s="12" t="s">
        <v>30</v>
      </c>
      <c r="D12" s="13">
        <v>30</v>
      </c>
      <c r="E12" s="34">
        <v>1</v>
      </c>
      <c r="F12" s="11"/>
      <c r="G12" s="14">
        <f t="shared" ref="G12:G18" si="0">($G$5/$D$5)*D12*IF($G$7="schwach",0.5,1)</f>
        <v>42</v>
      </c>
    </row>
    <row r="13" spans="1:7" x14ac:dyDescent="0.25">
      <c r="A13" s="109"/>
      <c r="B13" s="20" t="s">
        <v>7</v>
      </c>
      <c r="C13" s="12" t="s">
        <v>31</v>
      </c>
      <c r="D13" s="15">
        <v>15</v>
      </c>
      <c r="E13" s="34">
        <v>4</v>
      </c>
      <c r="F13" s="11"/>
      <c r="G13" s="14">
        <f t="shared" si="0"/>
        <v>21</v>
      </c>
    </row>
    <row r="14" spans="1:7" x14ac:dyDescent="0.25">
      <c r="A14" s="109"/>
      <c r="B14" s="20" t="s">
        <v>32</v>
      </c>
      <c r="C14" s="12" t="s">
        <v>33</v>
      </c>
      <c r="D14" s="15">
        <v>4</v>
      </c>
      <c r="E14" s="34">
        <v>1</v>
      </c>
      <c r="F14" s="11"/>
      <c r="G14" s="14">
        <f t="shared" si="0"/>
        <v>5.6</v>
      </c>
    </row>
    <row r="15" spans="1:7" x14ac:dyDescent="0.25">
      <c r="A15" s="109"/>
      <c r="B15" s="20" t="s">
        <v>9</v>
      </c>
      <c r="C15" s="12" t="s">
        <v>34</v>
      </c>
      <c r="D15" s="15">
        <v>0.5</v>
      </c>
      <c r="E15" s="34">
        <v>0.5</v>
      </c>
      <c r="F15" s="11"/>
      <c r="G15" s="14">
        <f t="shared" si="0"/>
        <v>0.7</v>
      </c>
    </row>
    <row r="16" spans="1:7" x14ac:dyDescent="0.25">
      <c r="A16" s="109"/>
      <c r="B16" s="20" t="s">
        <v>11</v>
      </c>
      <c r="C16" s="12" t="s">
        <v>35</v>
      </c>
      <c r="D16" s="15">
        <v>1</v>
      </c>
      <c r="E16" s="34">
        <v>4</v>
      </c>
      <c r="F16" s="11"/>
      <c r="G16" s="14">
        <f t="shared" si="0"/>
        <v>1.4</v>
      </c>
    </row>
    <row r="17" spans="1:7" x14ac:dyDescent="0.25">
      <c r="A17" s="109"/>
      <c r="B17" s="20" t="s">
        <v>10</v>
      </c>
      <c r="C17" s="12" t="s">
        <v>36</v>
      </c>
      <c r="D17" s="15">
        <v>0.4</v>
      </c>
      <c r="E17" s="34">
        <v>1</v>
      </c>
      <c r="F17" s="11"/>
      <c r="G17" s="14">
        <f t="shared" si="0"/>
        <v>0.55999999999999994</v>
      </c>
    </row>
    <row r="18" spans="1:7" x14ac:dyDescent="0.25">
      <c r="A18" s="109"/>
      <c r="B18" s="20" t="s">
        <v>12</v>
      </c>
      <c r="C18" s="12" t="s">
        <v>37</v>
      </c>
      <c r="D18" s="15">
        <v>2</v>
      </c>
      <c r="E18" s="34">
        <v>4</v>
      </c>
      <c r="F18" s="11"/>
      <c r="G18" s="14">
        <f t="shared" si="0"/>
        <v>2.8</v>
      </c>
    </row>
    <row r="19" spans="1:7" x14ac:dyDescent="0.25">
      <c r="A19" s="109"/>
      <c r="C19" s="4"/>
      <c r="D19" s="17"/>
      <c r="G19" s="19"/>
    </row>
    <row r="20" spans="1:7" ht="30" x14ac:dyDescent="0.25">
      <c r="A20" s="110"/>
      <c r="B20" s="22" t="s">
        <v>27</v>
      </c>
      <c r="C20" s="18" t="s">
        <v>28</v>
      </c>
      <c r="D20" s="35">
        <f>D9-SUM(D12:D18)</f>
        <v>147.1</v>
      </c>
      <c r="E20" s="37"/>
      <c r="F20" s="36"/>
      <c r="G20" s="23">
        <f>G9-SUM(G12:G18)</f>
        <v>205.94</v>
      </c>
    </row>
    <row r="22" spans="1:7" x14ac:dyDescent="0.25">
      <c r="A22" s="108" t="s">
        <v>39</v>
      </c>
      <c r="B22" s="21" t="s">
        <v>20</v>
      </c>
      <c r="C22" s="9" t="s">
        <v>21</v>
      </c>
      <c r="D22" s="10" t="s">
        <v>22</v>
      </c>
      <c r="E22" s="33" t="s">
        <v>44</v>
      </c>
      <c r="F22" s="11"/>
      <c r="G22" s="10" t="s">
        <v>22</v>
      </c>
    </row>
    <row r="23" spans="1:7" x14ac:dyDescent="0.25">
      <c r="A23" s="109"/>
      <c r="B23" s="20" t="s">
        <v>13</v>
      </c>
      <c r="C23" s="12" t="s">
        <v>23</v>
      </c>
      <c r="D23" s="13">
        <v>90</v>
      </c>
      <c r="E23" s="34">
        <v>1.3</v>
      </c>
      <c r="F23" s="11"/>
      <c r="G23" s="24">
        <f>($G$5/$D$5)*D23*IF($G$7="schwach",0.5,1)</f>
        <v>125.99999999999999</v>
      </c>
    </row>
    <row r="24" spans="1:7" x14ac:dyDescent="0.25">
      <c r="A24" s="109"/>
      <c r="B24" s="20" t="s">
        <v>14</v>
      </c>
      <c r="C24" s="12" t="s">
        <v>24</v>
      </c>
      <c r="D24" s="15">
        <v>1.2</v>
      </c>
      <c r="E24" s="34">
        <v>65</v>
      </c>
      <c r="F24" s="11"/>
      <c r="G24" s="24">
        <f>($G$5/$D$5)*D24*IF($G$7="schwach",0.5,1)</f>
        <v>1.68</v>
      </c>
    </row>
    <row r="25" spans="1:7" x14ac:dyDescent="0.25">
      <c r="A25" s="109"/>
      <c r="B25" s="20" t="s">
        <v>15</v>
      </c>
      <c r="C25" s="12" t="s">
        <v>25</v>
      </c>
      <c r="D25" s="15">
        <v>0.8</v>
      </c>
      <c r="E25" s="34">
        <v>4.5</v>
      </c>
      <c r="F25" s="11"/>
      <c r="G25" s="24">
        <f>($G$5/$D$5)*D25*IF($G$7="schwach",0.5,1)</f>
        <v>1.1199999999999999</v>
      </c>
    </row>
    <row r="26" spans="1:7" x14ac:dyDescent="0.25">
      <c r="A26" s="109"/>
      <c r="B26" s="20" t="s">
        <v>16</v>
      </c>
      <c r="C26" s="12" t="s">
        <v>26</v>
      </c>
      <c r="D26" s="15">
        <v>1.5</v>
      </c>
      <c r="E26" s="34">
        <v>3.5</v>
      </c>
      <c r="F26" s="11"/>
      <c r="G26" s="24">
        <f>($G$5/$D$5)*D26*IF($G$7="schwach",0.5,1)</f>
        <v>2.0999999999999996</v>
      </c>
    </row>
    <row r="27" spans="1:7" x14ac:dyDescent="0.25">
      <c r="A27" s="109"/>
      <c r="C27" s="4"/>
      <c r="D27" s="16"/>
      <c r="E27" s="32"/>
      <c r="G27" s="19"/>
    </row>
    <row r="28" spans="1:7" ht="30" x14ac:dyDescent="0.25">
      <c r="A28" s="110"/>
      <c r="B28" s="22" t="s">
        <v>27</v>
      </c>
      <c r="C28" s="18" t="s">
        <v>28</v>
      </c>
      <c r="D28" s="35">
        <f>D20-SUM(D23:D26)</f>
        <v>53.599999999999994</v>
      </c>
      <c r="E28" s="37"/>
      <c r="F28" s="36"/>
      <c r="G28" s="25">
        <f>G9-SUM(G23:G26)</f>
        <v>149.10000000000002</v>
      </c>
    </row>
    <row r="30" spans="1:7" x14ac:dyDescent="0.25">
      <c r="B30" t="s">
        <v>29</v>
      </c>
      <c r="D30">
        <f>D5/100</f>
        <v>5</v>
      </c>
      <c r="G30">
        <f t="shared" ref="G30" si="1">G5/100</f>
        <v>7</v>
      </c>
    </row>
  </sheetData>
  <sheetProtection algorithmName="SHA-512" hashValue="xnQ4SqtpECOBSV4GTQQcgvXFoUv8zTQ+HxXrmKV2PJIu7SAlk27OgMqHQHhmHwcc9yDiYdcPSGCH2qLqtMwVLQ==" saltValue="feMKfIBbJyI85fi/Y/cXiA==" spinCount="100000" sheet="1" objects="1" scenarios="1" selectLockedCells="1"/>
  <mergeCells count="2">
    <mergeCell ref="A12:A20"/>
    <mergeCell ref="A22:A28"/>
  </mergeCells>
  <dataValidations count="3">
    <dataValidation type="list" allowBlank="1" showInputMessage="1" showErrorMessage="1" errorTitle="Ungültige Auswahl" error="Erlaubt sind nur: normal oder schwach." promptTitle="Besatz" prompt="Bitte normal oder schwach auswählen." sqref="G8" xr:uid="{AFD47C0C-0DC7-4A86-B084-8F4C18E3B998}">
      <formula1>"normal,schwach"</formula1>
    </dataValidation>
    <dataValidation type="list" allowBlank="1" showInputMessage="1" showErrorMessage="1" errorTitle="Ungültige Auswahl" error="Erlaubt sind nur: normal oder schwach." promptTitle="Korallenbesatz im Becken" prompt="Ist Ihr Riffaquarium zu Beginn noch wenig mit Korallen besetzt oder haben Sie ein reines Weichkorallen- oder LPS-Becken, dann wählen Sie bitte die Option „schwach“ aus." sqref="G7" xr:uid="{00113678-6C92-4A07-BC9A-4595525F4ACC}">
      <formula1>"normal,schwach"</formula1>
    </dataValidation>
    <dataValidation type="whole" operator="greaterThan" allowBlank="1" showInputMessage="1" showErrorMessage="1" errorTitle="Ungültige Eingabe" error="Bitte geben Sie eine ganze Zahl größer als 0 ein." promptTitle="Eingabe" prompt="Gesamt-Nettovolumen des Aquariums inkl. Technikbecken" sqref="G5" xr:uid="{D3F39950-1CE4-4339-B4D9-5F2C30CC20D2}">
      <formula1>0</formula1>
    </dataValidation>
  </dataValidations>
  <pageMargins left="0.7" right="0.7" top="0.78740157499999996" bottom="0.78740157499999996" header="0.3" footer="0.3"/>
  <pageSetup paperSize="9" orientation="portrait"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DFB15-0F64-42F1-9C2E-AB8E18469700}">
  <sheetPr codeName="Tabelle2"/>
  <dimension ref="A1:N201"/>
  <sheetViews>
    <sheetView showGridLines="0" tabSelected="1" zoomScale="110" zoomScaleNormal="110" workbookViewId="0">
      <pane ySplit="1" topLeftCell="A2" activePane="bottomLeft" state="frozen"/>
      <selection activeCell="L18" sqref="L18"/>
      <selection pane="bottomLeft" activeCell="A6" sqref="A6"/>
    </sheetView>
  </sheetViews>
  <sheetFormatPr baseColWidth="10" defaultRowHeight="15" x14ac:dyDescent="0.25"/>
  <cols>
    <col min="1" max="1" width="10.28515625" style="30" bestFit="1" customWidth="1"/>
    <col min="2" max="2" width="6.5703125" style="29" bestFit="1" customWidth="1"/>
    <col min="3" max="3" width="6.7109375" style="29" bestFit="1" customWidth="1"/>
    <col min="4" max="4" width="5.7109375" style="29" bestFit="1" customWidth="1"/>
    <col min="5" max="5" width="8" style="29" bestFit="1" customWidth="1"/>
    <col min="6" max="6" width="6.85546875" style="29" bestFit="1" customWidth="1"/>
    <col min="7" max="7" width="7" style="29" bestFit="1" customWidth="1"/>
    <col min="8" max="8" width="4.7109375" style="29" bestFit="1" customWidth="1"/>
    <col min="9" max="9" width="6.5703125" style="29" bestFit="1" customWidth="1"/>
    <col min="10" max="10" width="5.5703125" style="28" bestFit="1" customWidth="1"/>
    <col min="11" max="11" width="10" style="29" bestFit="1" customWidth="1"/>
    <col min="12" max="12" width="6" style="29" bestFit="1" customWidth="1"/>
    <col min="13" max="13" width="15" style="60" bestFit="1" customWidth="1"/>
    <col min="14" max="14" width="7" style="60" bestFit="1" customWidth="1"/>
  </cols>
  <sheetData>
    <row r="1" spans="1:14" x14ac:dyDescent="0.25">
      <c r="A1" s="66" t="s">
        <v>42</v>
      </c>
      <c r="B1" s="87" t="s">
        <v>8</v>
      </c>
      <c r="C1" s="87" t="s">
        <v>7</v>
      </c>
      <c r="D1" s="87" t="s">
        <v>40</v>
      </c>
      <c r="E1" s="87" t="s">
        <v>9</v>
      </c>
      <c r="F1" s="87" t="s">
        <v>11</v>
      </c>
      <c r="G1" s="87" t="s">
        <v>10</v>
      </c>
      <c r="H1" s="87" t="s">
        <v>12</v>
      </c>
      <c r="I1" s="67" t="s">
        <v>13</v>
      </c>
      <c r="J1" s="68" t="s">
        <v>14</v>
      </c>
      <c r="K1" s="67" t="s">
        <v>15</v>
      </c>
      <c r="L1" s="67" t="s">
        <v>16</v>
      </c>
      <c r="M1" s="65" t="s">
        <v>6</v>
      </c>
      <c r="N1" s="65" t="s">
        <v>41</v>
      </c>
    </row>
    <row r="2" spans="1:14" x14ac:dyDescent="0.25">
      <c r="A2" s="30">
        <v>46027</v>
      </c>
      <c r="B2" s="29">
        <v>0.3</v>
      </c>
      <c r="C2" s="29">
        <v>4.0999999999999996</v>
      </c>
      <c r="D2" s="29">
        <v>0.6</v>
      </c>
      <c r="E2" s="29">
        <v>0.3</v>
      </c>
      <c r="F2" s="29">
        <v>5.9</v>
      </c>
      <c r="G2" s="29">
        <v>0.5</v>
      </c>
      <c r="H2" s="29">
        <v>5.6</v>
      </c>
      <c r="I2" s="29">
        <v>1.38</v>
      </c>
      <c r="J2" s="28">
        <v>50.5</v>
      </c>
      <c r="K2" s="29">
        <v>4.5999999999999996</v>
      </c>
      <c r="L2" s="29">
        <v>3.5</v>
      </c>
      <c r="M2" s="60">
        <f>IF(tblAnalyse[[#This Row],[Datum]]="","",tblAnalyse[[#This Row],[Datum]]-Start!$G$3)</f>
        <v>33</v>
      </c>
      <c r="N2" s="60">
        <f>IF(tblAnalyse[[#This Row],[Datum]]="","",COUNTA(INDEX(tblAnalyse[Datum],1):tblAnalyse[[#This Row],[Datum]]))</f>
        <v>1</v>
      </c>
    </row>
    <row r="3" spans="1:14" x14ac:dyDescent="0.25">
      <c r="A3" s="30">
        <v>46062</v>
      </c>
      <c r="B3" s="29">
        <v>0.3</v>
      </c>
      <c r="C3" s="29">
        <v>3.6</v>
      </c>
      <c r="D3" s="29">
        <v>0.9</v>
      </c>
      <c r="E3" s="29">
        <v>0.5</v>
      </c>
      <c r="F3" s="29">
        <v>5</v>
      </c>
      <c r="G3" s="29">
        <v>0.5</v>
      </c>
      <c r="H3" s="29">
        <v>3.7</v>
      </c>
      <c r="I3" s="29">
        <v>1.27</v>
      </c>
      <c r="J3" s="28">
        <v>59.6</v>
      </c>
      <c r="K3" s="29">
        <v>3.6</v>
      </c>
      <c r="L3" s="29">
        <v>5.0999999999999996</v>
      </c>
      <c r="M3" s="60">
        <f>IF(tblAnalyse[[#This Row],[Datum]]="","",tblAnalyse[[#This Row],[Datum]]-Start!$G$3)</f>
        <v>68</v>
      </c>
      <c r="N3" s="60">
        <f>IF(tblAnalyse[[#This Row],[Datum]]="","",COUNTA(INDEX(tblAnalyse[Datum],1):tblAnalyse[[#This Row],[Datum]]))</f>
        <v>2</v>
      </c>
    </row>
    <row r="4" spans="1:14" x14ac:dyDescent="0.25">
      <c r="A4" s="30">
        <v>46133</v>
      </c>
      <c r="B4" s="29">
        <v>0.3</v>
      </c>
      <c r="C4" s="29">
        <v>2.9</v>
      </c>
      <c r="D4" s="29">
        <v>0.5</v>
      </c>
      <c r="E4" s="29">
        <v>0.1</v>
      </c>
      <c r="F4" s="29">
        <v>2.8</v>
      </c>
      <c r="G4" s="29">
        <v>0.5</v>
      </c>
      <c r="H4" s="29">
        <v>2.4</v>
      </c>
      <c r="I4" s="29">
        <v>1.35</v>
      </c>
      <c r="J4" s="28">
        <v>57.6</v>
      </c>
      <c r="K4" s="29">
        <v>1.8</v>
      </c>
      <c r="L4" s="29">
        <v>3.6</v>
      </c>
      <c r="M4" s="60">
        <f>IF(tblAnalyse[[#This Row],[Datum]]="","",tblAnalyse[[#This Row],[Datum]]-Start!$G$3)</f>
        <v>139</v>
      </c>
      <c r="N4" s="60">
        <f>IF(tblAnalyse[[#This Row],[Datum]]="","",COUNTA(INDEX(tblAnalyse[Datum],1):tblAnalyse[[#This Row],[Datum]]))</f>
        <v>3</v>
      </c>
    </row>
    <row r="5" spans="1:14" x14ac:dyDescent="0.25">
      <c r="A5" s="30">
        <v>46160</v>
      </c>
      <c r="B5" s="29">
        <v>0.3</v>
      </c>
      <c r="C5" s="29">
        <v>3.4</v>
      </c>
      <c r="D5" s="29">
        <v>0.7</v>
      </c>
      <c r="E5" s="29">
        <v>0.1</v>
      </c>
      <c r="F5" s="29">
        <v>4.4000000000000004</v>
      </c>
      <c r="G5" s="29">
        <v>1.1000000000000001</v>
      </c>
      <c r="H5" s="29">
        <v>3.7</v>
      </c>
      <c r="I5" s="29">
        <v>1.42</v>
      </c>
      <c r="J5" s="28">
        <v>62.3</v>
      </c>
      <c r="K5" s="29">
        <v>2.8</v>
      </c>
      <c r="L5" s="29">
        <v>1.5</v>
      </c>
      <c r="M5" s="60">
        <f>IF(tblAnalyse[[#This Row],[Datum]]="","",tblAnalyse[[#This Row],[Datum]]-Start!$G$3)</f>
        <v>166</v>
      </c>
      <c r="N5" s="60">
        <f>IF(tblAnalyse[[#This Row],[Datum]]="","",COUNTA(INDEX(tblAnalyse[Datum],1):tblAnalyse[[#This Row],[Datum]]))</f>
        <v>4</v>
      </c>
    </row>
    <row r="6" spans="1:14" x14ac:dyDescent="0.25">
      <c r="M6" s="60" t="str">
        <f>IF(tblAnalyse[[#This Row],[Datum]]="","",tblAnalyse[[#This Row],[Datum]]-Start!$G$3)</f>
        <v/>
      </c>
      <c r="N6" s="60" t="str">
        <f>IF(tblAnalyse[[#This Row],[Datum]]="","",COUNTA(INDEX(tblAnalyse[Datum],1):tblAnalyse[[#This Row],[Datum]]))</f>
        <v/>
      </c>
    </row>
    <row r="7" spans="1:14" x14ac:dyDescent="0.25">
      <c r="M7" s="60" t="str">
        <f>IF(tblAnalyse[[#This Row],[Datum]]="","",tblAnalyse[[#This Row],[Datum]]-Start!$G$3)</f>
        <v/>
      </c>
      <c r="N7" s="60" t="str">
        <f>IF(tblAnalyse[[#This Row],[Datum]]="","",COUNTA(INDEX(tblAnalyse[Datum],1):tblAnalyse[[#This Row],[Datum]]))</f>
        <v/>
      </c>
    </row>
    <row r="8" spans="1:14" x14ac:dyDescent="0.25">
      <c r="M8" s="60" t="str">
        <f>IF(tblAnalyse[[#This Row],[Datum]]="","",tblAnalyse[[#This Row],[Datum]]-Start!$G$3)</f>
        <v/>
      </c>
      <c r="N8" s="60" t="str">
        <f>IF(tblAnalyse[[#This Row],[Datum]]="","",COUNTA(INDEX(tblAnalyse[Datum],1):tblAnalyse[[#This Row],[Datum]]))</f>
        <v/>
      </c>
    </row>
    <row r="9" spans="1:14" x14ac:dyDescent="0.25">
      <c r="M9" s="60" t="str">
        <f>IF(tblAnalyse[[#This Row],[Datum]]="","",tblAnalyse[[#This Row],[Datum]]-Start!$G$3)</f>
        <v/>
      </c>
      <c r="N9" s="60" t="str">
        <f>IF(tblAnalyse[[#This Row],[Datum]]="","",COUNTA(INDEX(tblAnalyse[Datum],1):tblAnalyse[[#This Row],[Datum]]))</f>
        <v/>
      </c>
    </row>
    <row r="10" spans="1:14" x14ac:dyDescent="0.25">
      <c r="M10" s="60" t="str">
        <f>IF(tblAnalyse[[#This Row],[Datum]]="","",tblAnalyse[[#This Row],[Datum]]-Start!$G$3)</f>
        <v/>
      </c>
      <c r="N10" s="60" t="str">
        <f>IF(tblAnalyse[[#This Row],[Datum]]="","",COUNTA(INDEX(tblAnalyse[Datum],1):tblAnalyse[[#This Row],[Datum]]))</f>
        <v/>
      </c>
    </row>
    <row r="11" spans="1:14" x14ac:dyDescent="0.25">
      <c r="M11" s="60" t="str">
        <f>IF(tblAnalyse[[#This Row],[Datum]]="","",tblAnalyse[[#This Row],[Datum]]-Start!$G$3)</f>
        <v/>
      </c>
      <c r="N11" s="60" t="str">
        <f>IF(tblAnalyse[[#This Row],[Datum]]="","",COUNTA(INDEX(tblAnalyse[Datum],1):tblAnalyse[[#This Row],[Datum]]))</f>
        <v/>
      </c>
    </row>
    <row r="12" spans="1:14" x14ac:dyDescent="0.25">
      <c r="M12" s="60" t="str">
        <f>IF(tblAnalyse[[#This Row],[Datum]]="","",tblAnalyse[[#This Row],[Datum]]-Start!$G$3)</f>
        <v/>
      </c>
      <c r="N12" s="60" t="str">
        <f>IF(tblAnalyse[[#This Row],[Datum]]="","",COUNTA(INDEX(tblAnalyse[Datum],1):tblAnalyse[[#This Row],[Datum]]))</f>
        <v/>
      </c>
    </row>
    <row r="13" spans="1:14" x14ac:dyDescent="0.25">
      <c r="M13" s="60" t="str">
        <f>IF(tblAnalyse[[#This Row],[Datum]]="","",tblAnalyse[[#This Row],[Datum]]-Start!$G$3)</f>
        <v/>
      </c>
      <c r="N13" s="60" t="str">
        <f>IF(tblAnalyse[[#This Row],[Datum]]="","",COUNTA(INDEX(tblAnalyse[Datum],1):tblAnalyse[[#This Row],[Datum]]))</f>
        <v/>
      </c>
    </row>
    <row r="14" spans="1:14" x14ac:dyDescent="0.25">
      <c r="M14" s="60" t="str">
        <f>IF(tblAnalyse[[#This Row],[Datum]]="","",tblAnalyse[[#This Row],[Datum]]-Start!$G$3)</f>
        <v/>
      </c>
      <c r="N14" s="60" t="str">
        <f>IF(tblAnalyse[[#This Row],[Datum]]="","",COUNTA(INDEX(tblAnalyse[Datum],1):tblAnalyse[[#This Row],[Datum]]))</f>
        <v/>
      </c>
    </row>
    <row r="15" spans="1:14" x14ac:dyDescent="0.25">
      <c r="M15" s="60" t="str">
        <f>IF(tblAnalyse[[#This Row],[Datum]]="","",tblAnalyse[[#This Row],[Datum]]-Start!$G$3)</f>
        <v/>
      </c>
      <c r="N15" s="60" t="str">
        <f>IF(tblAnalyse[[#This Row],[Datum]]="","",COUNTA(INDEX(tblAnalyse[Datum],1):tblAnalyse[[#This Row],[Datum]]))</f>
        <v/>
      </c>
    </row>
    <row r="16" spans="1:14" x14ac:dyDescent="0.25">
      <c r="M16" s="60" t="str">
        <f>IF(tblAnalyse[[#This Row],[Datum]]="","",tblAnalyse[[#This Row],[Datum]]-Start!$G$3)</f>
        <v/>
      </c>
      <c r="N16" s="60" t="str">
        <f>IF(tblAnalyse[[#This Row],[Datum]]="","",COUNTA(INDEX(tblAnalyse[Datum],1):tblAnalyse[[#This Row],[Datum]]))</f>
        <v/>
      </c>
    </row>
    <row r="17" spans="13:14" x14ac:dyDescent="0.25">
      <c r="M17" s="60" t="str">
        <f>IF(tblAnalyse[[#This Row],[Datum]]="","",tblAnalyse[[#This Row],[Datum]]-Start!$G$3)</f>
        <v/>
      </c>
      <c r="N17" s="60" t="str">
        <f>IF(tblAnalyse[[#This Row],[Datum]]="","",COUNTA(INDEX(tblAnalyse[Datum],1):tblAnalyse[[#This Row],[Datum]]))</f>
        <v/>
      </c>
    </row>
    <row r="18" spans="13:14" x14ac:dyDescent="0.25">
      <c r="M18" s="60" t="str">
        <f>IF(tblAnalyse[[#This Row],[Datum]]="","",tblAnalyse[[#This Row],[Datum]]-Start!$G$3)</f>
        <v/>
      </c>
      <c r="N18" s="60" t="str">
        <f>IF(tblAnalyse[[#This Row],[Datum]]="","",COUNTA(INDEX(tblAnalyse[Datum],1):tblAnalyse[[#This Row],[Datum]]))</f>
        <v/>
      </c>
    </row>
    <row r="19" spans="13:14" x14ac:dyDescent="0.25">
      <c r="M19" s="60" t="str">
        <f>IF(tblAnalyse[[#This Row],[Datum]]="","",tblAnalyse[[#This Row],[Datum]]-Start!$G$3)</f>
        <v/>
      </c>
      <c r="N19" s="60" t="str">
        <f>IF(tblAnalyse[[#This Row],[Datum]]="","",COUNTA(INDEX(tblAnalyse[Datum],1):tblAnalyse[[#This Row],[Datum]]))</f>
        <v/>
      </c>
    </row>
    <row r="20" spans="13:14" x14ac:dyDescent="0.25">
      <c r="M20" s="60" t="str">
        <f>IF(tblAnalyse[[#This Row],[Datum]]="","",tblAnalyse[[#This Row],[Datum]]-Start!$G$3)</f>
        <v/>
      </c>
      <c r="N20" s="60" t="str">
        <f>IF(tblAnalyse[[#This Row],[Datum]]="","",COUNTA(INDEX(tblAnalyse[Datum],1):tblAnalyse[[#This Row],[Datum]]))</f>
        <v/>
      </c>
    </row>
    <row r="21" spans="13:14" x14ac:dyDescent="0.25">
      <c r="M21" s="60" t="str">
        <f>IF(tblAnalyse[[#This Row],[Datum]]="","",tblAnalyse[[#This Row],[Datum]]-Start!$G$3)</f>
        <v/>
      </c>
      <c r="N21" s="60" t="str">
        <f>IF(tblAnalyse[[#This Row],[Datum]]="","",COUNTA(INDEX(tblAnalyse[Datum],1):tblAnalyse[[#This Row],[Datum]]))</f>
        <v/>
      </c>
    </row>
    <row r="22" spans="13:14" x14ac:dyDescent="0.25">
      <c r="M22" s="60" t="str">
        <f>IF(tblAnalyse[[#This Row],[Datum]]="","",tblAnalyse[[#This Row],[Datum]]-Start!$G$3)</f>
        <v/>
      </c>
      <c r="N22" s="60" t="str">
        <f>IF(tblAnalyse[[#This Row],[Datum]]="","",COUNTA(INDEX(tblAnalyse[Datum],1):tblAnalyse[[#This Row],[Datum]]))</f>
        <v/>
      </c>
    </row>
    <row r="23" spans="13:14" x14ac:dyDescent="0.25">
      <c r="M23" s="60" t="str">
        <f>IF(tblAnalyse[[#This Row],[Datum]]="","",tblAnalyse[[#This Row],[Datum]]-Start!$G$3)</f>
        <v/>
      </c>
      <c r="N23" s="60" t="str">
        <f>IF(tblAnalyse[[#This Row],[Datum]]="","",COUNTA(INDEX(tblAnalyse[Datum],1):tblAnalyse[[#This Row],[Datum]]))</f>
        <v/>
      </c>
    </row>
    <row r="24" spans="13:14" x14ac:dyDescent="0.25">
      <c r="M24" s="60" t="str">
        <f>IF(tblAnalyse[[#This Row],[Datum]]="","",tblAnalyse[[#This Row],[Datum]]-Start!$G$3)</f>
        <v/>
      </c>
      <c r="N24" s="60" t="str">
        <f>IF(tblAnalyse[[#This Row],[Datum]]="","",COUNTA(INDEX(tblAnalyse[Datum],1):tblAnalyse[[#This Row],[Datum]]))</f>
        <v/>
      </c>
    </row>
    <row r="25" spans="13:14" x14ac:dyDescent="0.25">
      <c r="M25" s="60" t="str">
        <f>IF(tblAnalyse[[#This Row],[Datum]]="","",tblAnalyse[[#This Row],[Datum]]-Start!$G$3)</f>
        <v/>
      </c>
      <c r="N25" s="60" t="str">
        <f>IF(tblAnalyse[[#This Row],[Datum]]="","",COUNTA(INDEX(tblAnalyse[Datum],1):tblAnalyse[[#This Row],[Datum]]))</f>
        <v/>
      </c>
    </row>
    <row r="26" spans="13:14" x14ac:dyDescent="0.25">
      <c r="M26" s="60" t="str">
        <f>IF(tblAnalyse[[#This Row],[Datum]]="","",tblAnalyse[[#This Row],[Datum]]-Start!$G$3)</f>
        <v/>
      </c>
      <c r="N26" s="60" t="str">
        <f>IF(tblAnalyse[[#This Row],[Datum]]="","",COUNTA(INDEX(tblAnalyse[Datum],1):tblAnalyse[[#This Row],[Datum]]))</f>
        <v/>
      </c>
    </row>
    <row r="27" spans="13:14" x14ac:dyDescent="0.25">
      <c r="M27" s="60" t="str">
        <f>IF(tblAnalyse[[#This Row],[Datum]]="","",tblAnalyse[[#This Row],[Datum]]-Start!$G$3)</f>
        <v/>
      </c>
      <c r="N27" s="60" t="str">
        <f>IF(tblAnalyse[[#This Row],[Datum]]="","",COUNTA(INDEX(tblAnalyse[Datum],1):tblAnalyse[[#This Row],[Datum]]))</f>
        <v/>
      </c>
    </row>
    <row r="28" spans="13:14" x14ac:dyDescent="0.25">
      <c r="M28" s="60" t="str">
        <f>IF(tblAnalyse[[#This Row],[Datum]]="","",tblAnalyse[[#This Row],[Datum]]-Start!$G$3)</f>
        <v/>
      </c>
      <c r="N28" s="60" t="str">
        <f>IF(tblAnalyse[[#This Row],[Datum]]="","",COUNTA(INDEX(tblAnalyse[Datum],1):tblAnalyse[[#This Row],[Datum]]))</f>
        <v/>
      </c>
    </row>
    <row r="29" spans="13:14" x14ac:dyDescent="0.25">
      <c r="M29" s="60" t="str">
        <f>IF(tblAnalyse[[#This Row],[Datum]]="","",tblAnalyse[[#This Row],[Datum]]-Start!$G$3)</f>
        <v/>
      </c>
      <c r="N29" s="60" t="str">
        <f>IF(tblAnalyse[[#This Row],[Datum]]="","",COUNTA(INDEX(tblAnalyse[Datum],1):tblAnalyse[[#This Row],[Datum]]))</f>
        <v/>
      </c>
    </row>
    <row r="30" spans="13:14" x14ac:dyDescent="0.25">
      <c r="M30" s="60" t="str">
        <f>IF(tblAnalyse[[#This Row],[Datum]]="","",tblAnalyse[[#This Row],[Datum]]-Start!$G$3)</f>
        <v/>
      </c>
      <c r="N30" s="60" t="str">
        <f>IF(tblAnalyse[[#This Row],[Datum]]="","",COUNTA(INDEX(tblAnalyse[Datum],1):tblAnalyse[[#This Row],[Datum]]))</f>
        <v/>
      </c>
    </row>
    <row r="31" spans="13:14" x14ac:dyDescent="0.25">
      <c r="M31" s="60" t="str">
        <f>IF(tblAnalyse[[#This Row],[Datum]]="","",tblAnalyse[[#This Row],[Datum]]-Start!$G$3)</f>
        <v/>
      </c>
      <c r="N31" s="60" t="str">
        <f>IF(tblAnalyse[[#This Row],[Datum]]="","",COUNTA(INDEX(tblAnalyse[Datum],1):tblAnalyse[[#This Row],[Datum]]))</f>
        <v/>
      </c>
    </row>
    <row r="32" spans="13:14" x14ac:dyDescent="0.25">
      <c r="M32" s="60" t="str">
        <f>IF(tblAnalyse[[#This Row],[Datum]]="","",tblAnalyse[[#This Row],[Datum]]-Start!$G$3)</f>
        <v/>
      </c>
      <c r="N32" s="60" t="str">
        <f>IF(tblAnalyse[[#This Row],[Datum]]="","",COUNTA(INDEX(tblAnalyse[Datum],1):tblAnalyse[[#This Row],[Datum]]))</f>
        <v/>
      </c>
    </row>
    <row r="33" spans="13:14" x14ac:dyDescent="0.25">
      <c r="M33" s="60" t="str">
        <f>IF(tblAnalyse[[#This Row],[Datum]]="","",tblAnalyse[[#This Row],[Datum]]-Start!$G$3)</f>
        <v/>
      </c>
      <c r="N33" s="60" t="str">
        <f>IF(tblAnalyse[[#This Row],[Datum]]="","",COUNTA(INDEX(tblAnalyse[Datum],1):tblAnalyse[[#This Row],[Datum]]))</f>
        <v/>
      </c>
    </row>
    <row r="34" spans="13:14" x14ac:dyDescent="0.25">
      <c r="M34" s="60" t="str">
        <f>IF(tblAnalyse[[#This Row],[Datum]]="","",tblAnalyse[[#This Row],[Datum]]-Start!$G$3)</f>
        <v/>
      </c>
      <c r="N34" s="60" t="str">
        <f>IF(tblAnalyse[[#This Row],[Datum]]="","",COUNTA(INDEX(tblAnalyse[Datum],1):tblAnalyse[[#This Row],[Datum]]))</f>
        <v/>
      </c>
    </row>
    <row r="35" spans="13:14" x14ac:dyDescent="0.25">
      <c r="M35" s="60" t="str">
        <f>IF(tblAnalyse[[#This Row],[Datum]]="","",tblAnalyse[[#This Row],[Datum]]-Start!$G$3)</f>
        <v/>
      </c>
      <c r="N35" s="60" t="str">
        <f>IF(tblAnalyse[[#This Row],[Datum]]="","",COUNTA(INDEX(tblAnalyse[Datum],1):tblAnalyse[[#This Row],[Datum]]))</f>
        <v/>
      </c>
    </row>
    <row r="36" spans="13:14" x14ac:dyDescent="0.25">
      <c r="M36" s="60" t="str">
        <f>IF(tblAnalyse[[#This Row],[Datum]]="","",tblAnalyse[[#This Row],[Datum]]-Start!$G$3)</f>
        <v/>
      </c>
      <c r="N36" s="60" t="str">
        <f>IF(tblAnalyse[[#This Row],[Datum]]="","",COUNTA(INDEX(tblAnalyse[Datum],1):tblAnalyse[[#This Row],[Datum]]))</f>
        <v/>
      </c>
    </row>
    <row r="37" spans="13:14" x14ac:dyDescent="0.25">
      <c r="M37" s="60" t="str">
        <f>IF(tblAnalyse[[#This Row],[Datum]]="","",tblAnalyse[[#This Row],[Datum]]-Start!$G$3)</f>
        <v/>
      </c>
      <c r="N37" s="60" t="str">
        <f>IF(tblAnalyse[[#This Row],[Datum]]="","",COUNTA(INDEX(tblAnalyse[Datum],1):tblAnalyse[[#This Row],[Datum]]))</f>
        <v/>
      </c>
    </row>
    <row r="38" spans="13:14" x14ac:dyDescent="0.25">
      <c r="M38" s="60" t="str">
        <f>IF(tblAnalyse[[#This Row],[Datum]]="","",tblAnalyse[[#This Row],[Datum]]-Start!$G$3)</f>
        <v/>
      </c>
      <c r="N38" s="60" t="str">
        <f>IF(tblAnalyse[[#This Row],[Datum]]="","",COUNTA(INDEX(tblAnalyse[Datum],1):tblAnalyse[[#This Row],[Datum]]))</f>
        <v/>
      </c>
    </row>
    <row r="39" spans="13:14" x14ac:dyDescent="0.25">
      <c r="M39" s="60" t="str">
        <f>IF(tblAnalyse[[#This Row],[Datum]]="","",tblAnalyse[[#This Row],[Datum]]-Start!$G$3)</f>
        <v/>
      </c>
      <c r="N39" s="60" t="str">
        <f>IF(tblAnalyse[[#This Row],[Datum]]="","",COUNTA(INDEX(tblAnalyse[Datum],1):tblAnalyse[[#This Row],[Datum]]))</f>
        <v/>
      </c>
    </row>
    <row r="40" spans="13:14" x14ac:dyDescent="0.25">
      <c r="M40" s="60" t="str">
        <f>IF(tblAnalyse[[#This Row],[Datum]]="","",tblAnalyse[[#This Row],[Datum]]-Start!$G$3)</f>
        <v/>
      </c>
      <c r="N40" s="60" t="str">
        <f>IF(tblAnalyse[[#This Row],[Datum]]="","",COUNTA(INDEX(tblAnalyse[Datum],1):tblAnalyse[[#This Row],[Datum]]))</f>
        <v/>
      </c>
    </row>
    <row r="41" spans="13:14" x14ac:dyDescent="0.25">
      <c r="M41" s="60" t="str">
        <f>IF(tblAnalyse[[#This Row],[Datum]]="","",tblAnalyse[[#This Row],[Datum]]-Start!$G$3)</f>
        <v/>
      </c>
      <c r="N41" s="60" t="str">
        <f>IF(tblAnalyse[[#This Row],[Datum]]="","",COUNTA(INDEX(tblAnalyse[Datum],1):tblAnalyse[[#This Row],[Datum]]))</f>
        <v/>
      </c>
    </row>
    <row r="42" spans="13:14" x14ac:dyDescent="0.25">
      <c r="M42" s="60" t="str">
        <f>IF(tblAnalyse[[#This Row],[Datum]]="","",tblAnalyse[[#This Row],[Datum]]-Start!$G$3)</f>
        <v/>
      </c>
      <c r="N42" s="60" t="str">
        <f>IF(tblAnalyse[[#This Row],[Datum]]="","",COUNTA(INDEX(tblAnalyse[Datum],1):tblAnalyse[[#This Row],[Datum]]))</f>
        <v/>
      </c>
    </row>
    <row r="43" spans="13:14" x14ac:dyDescent="0.25">
      <c r="M43" s="60" t="str">
        <f>IF(tblAnalyse[[#This Row],[Datum]]="","",tblAnalyse[[#This Row],[Datum]]-Start!$G$3)</f>
        <v/>
      </c>
      <c r="N43" s="60" t="str">
        <f>IF(tblAnalyse[[#This Row],[Datum]]="","",COUNTA(INDEX(tblAnalyse[Datum],1):tblAnalyse[[#This Row],[Datum]]))</f>
        <v/>
      </c>
    </row>
    <row r="44" spans="13:14" x14ac:dyDescent="0.25">
      <c r="M44" s="60" t="str">
        <f>IF(tblAnalyse[[#This Row],[Datum]]="","",tblAnalyse[[#This Row],[Datum]]-Start!$G$3)</f>
        <v/>
      </c>
      <c r="N44" s="60" t="str">
        <f>IF(tblAnalyse[[#This Row],[Datum]]="","",COUNTA(INDEX(tblAnalyse[Datum],1):tblAnalyse[[#This Row],[Datum]]))</f>
        <v/>
      </c>
    </row>
    <row r="45" spans="13:14" x14ac:dyDescent="0.25">
      <c r="M45" s="60" t="str">
        <f>IF(tblAnalyse[[#This Row],[Datum]]="","",tblAnalyse[[#This Row],[Datum]]-Start!$G$3)</f>
        <v/>
      </c>
      <c r="N45" s="60" t="str">
        <f>IF(tblAnalyse[[#This Row],[Datum]]="","",COUNTA(INDEX(tblAnalyse[Datum],1):tblAnalyse[[#This Row],[Datum]]))</f>
        <v/>
      </c>
    </row>
    <row r="46" spans="13:14" x14ac:dyDescent="0.25">
      <c r="M46" s="60" t="str">
        <f>IF(tblAnalyse[[#This Row],[Datum]]="","",tblAnalyse[[#This Row],[Datum]]-Start!$G$3)</f>
        <v/>
      </c>
      <c r="N46" s="60" t="str">
        <f>IF(tblAnalyse[[#This Row],[Datum]]="","",COUNTA(INDEX(tblAnalyse[Datum],1):tblAnalyse[[#This Row],[Datum]]))</f>
        <v/>
      </c>
    </row>
    <row r="47" spans="13:14" x14ac:dyDescent="0.25">
      <c r="M47" s="60" t="str">
        <f>IF(tblAnalyse[[#This Row],[Datum]]="","",tblAnalyse[[#This Row],[Datum]]-Start!$G$3)</f>
        <v/>
      </c>
      <c r="N47" s="60" t="str">
        <f>IF(tblAnalyse[[#This Row],[Datum]]="","",COUNTA(INDEX(tblAnalyse[Datum],1):tblAnalyse[[#This Row],[Datum]]))</f>
        <v/>
      </c>
    </row>
    <row r="48" spans="13:14" x14ac:dyDescent="0.25">
      <c r="M48" s="60" t="str">
        <f>IF(tblAnalyse[[#This Row],[Datum]]="","",tblAnalyse[[#This Row],[Datum]]-Start!$G$3)</f>
        <v/>
      </c>
      <c r="N48" s="60" t="str">
        <f>IF(tblAnalyse[[#This Row],[Datum]]="","",COUNTA(INDEX(tblAnalyse[Datum],1):tblAnalyse[[#This Row],[Datum]]))</f>
        <v/>
      </c>
    </row>
    <row r="49" spans="13:14" x14ac:dyDescent="0.25">
      <c r="M49" s="60" t="str">
        <f>IF(tblAnalyse[[#This Row],[Datum]]="","",tblAnalyse[[#This Row],[Datum]]-Start!$G$3)</f>
        <v/>
      </c>
      <c r="N49" s="60" t="str">
        <f>IF(tblAnalyse[[#This Row],[Datum]]="","",COUNTA(INDEX(tblAnalyse[Datum],1):tblAnalyse[[#This Row],[Datum]]))</f>
        <v/>
      </c>
    </row>
    <row r="50" spans="13:14" x14ac:dyDescent="0.25">
      <c r="M50" s="60" t="str">
        <f>IF(tblAnalyse[[#This Row],[Datum]]="","",tblAnalyse[[#This Row],[Datum]]-Start!$G$3)</f>
        <v/>
      </c>
      <c r="N50" s="60" t="str">
        <f>IF(tblAnalyse[[#This Row],[Datum]]="","",COUNTA(INDEX(tblAnalyse[Datum],1):tblAnalyse[[#This Row],[Datum]]))</f>
        <v/>
      </c>
    </row>
    <row r="51" spans="13:14" x14ac:dyDescent="0.25">
      <c r="M51" s="60" t="str">
        <f>IF(tblAnalyse[[#This Row],[Datum]]="","",tblAnalyse[[#This Row],[Datum]]-Start!$G$3)</f>
        <v/>
      </c>
      <c r="N51" s="60" t="str">
        <f>IF(tblAnalyse[[#This Row],[Datum]]="","",COUNTA(INDEX(tblAnalyse[Datum],1):tblAnalyse[[#This Row],[Datum]]))</f>
        <v/>
      </c>
    </row>
    <row r="52" spans="13:14" x14ac:dyDescent="0.25">
      <c r="M52" s="60" t="str">
        <f>IF(tblAnalyse[[#This Row],[Datum]]="","",tblAnalyse[[#This Row],[Datum]]-Start!$G$3)</f>
        <v/>
      </c>
      <c r="N52" s="60" t="str">
        <f>IF(tblAnalyse[[#This Row],[Datum]]="","",COUNTA(INDEX(tblAnalyse[Datum],1):tblAnalyse[[#This Row],[Datum]]))</f>
        <v/>
      </c>
    </row>
    <row r="53" spans="13:14" x14ac:dyDescent="0.25">
      <c r="M53" s="60" t="str">
        <f>IF(tblAnalyse[[#This Row],[Datum]]="","",tblAnalyse[[#This Row],[Datum]]-Start!$G$3)</f>
        <v/>
      </c>
      <c r="N53" s="60" t="str">
        <f>IF(tblAnalyse[[#This Row],[Datum]]="","",COUNTA(INDEX(tblAnalyse[Datum],1):tblAnalyse[[#This Row],[Datum]]))</f>
        <v/>
      </c>
    </row>
    <row r="54" spans="13:14" x14ac:dyDescent="0.25">
      <c r="M54" s="60" t="str">
        <f>IF(tblAnalyse[[#This Row],[Datum]]="","",tblAnalyse[[#This Row],[Datum]]-Start!$G$3)</f>
        <v/>
      </c>
      <c r="N54" s="60" t="str">
        <f>IF(tblAnalyse[[#This Row],[Datum]]="","",COUNTA(INDEX(tblAnalyse[Datum],1):tblAnalyse[[#This Row],[Datum]]))</f>
        <v/>
      </c>
    </row>
    <row r="55" spans="13:14" x14ac:dyDescent="0.25">
      <c r="M55" s="60" t="str">
        <f>IF(tblAnalyse[[#This Row],[Datum]]="","",tblAnalyse[[#This Row],[Datum]]-Start!$G$3)</f>
        <v/>
      </c>
      <c r="N55" s="60" t="str">
        <f>IF(tblAnalyse[[#This Row],[Datum]]="","",COUNTA(INDEX(tblAnalyse[Datum],1):tblAnalyse[[#This Row],[Datum]]))</f>
        <v/>
      </c>
    </row>
    <row r="56" spans="13:14" x14ac:dyDescent="0.25">
      <c r="M56" s="60" t="str">
        <f>IF(tblAnalyse[[#This Row],[Datum]]="","",tblAnalyse[[#This Row],[Datum]]-Start!$G$3)</f>
        <v/>
      </c>
      <c r="N56" s="60" t="str">
        <f>IF(tblAnalyse[[#This Row],[Datum]]="","",COUNTA(INDEX(tblAnalyse[Datum],1):tblAnalyse[[#This Row],[Datum]]))</f>
        <v/>
      </c>
    </row>
    <row r="57" spans="13:14" x14ac:dyDescent="0.25">
      <c r="M57" s="60" t="str">
        <f>IF(tblAnalyse[[#This Row],[Datum]]="","",tblAnalyse[[#This Row],[Datum]]-Start!$G$3)</f>
        <v/>
      </c>
      <c r="N57" s="60" t="str">
        <f>IF(tblAnalyse[[#This Row],[Datum]]="","",COUNTA(INDEX(tblAnalyse[Datum],1):tblAnalyse[[#This Row],[Datum]]))</f>
        <v/>
      </c>
    </row>
    <row r="58" spans="13:14" x14ac:dyDescent="0.25">
      <c r="M58" s="60" t="str">
        <f>IF(tblAnalyse[[#This Row],[Datum]]="","",tblAnalyse[[#This Row],[Datum]]-Start!$G$3)</f>
        <v/>
      </c>
      <c r="N58" s="60" t="str">
        <f>IF(tblAnalyse[[#This Row],[Datum]]="","",COUNTA(INDEX(tblAnalyse[Datum],1):tblAnalyse[[#This Row],[Datum]]))</f>
        <v/>
      </c>
    </row>
    <row r="59" spans="13:14" x14ac:dyDescent="0.25">
      <c r="M59" s="60" t="str">
        <f>IF(tblAnalyse[[#This Row],[Datum]]="","",tblAnalyse[[#This Row],[Datum]]-Start!$G$3)</f>
        <v/>
      </c>
      <c r="N59" s="60" t="str">
        <f>IF(tblAnalyse[[#This Row],[Datum]]="","",COUNTA(INDEX(tblAnalyse[Datum],1):tblAnalyse[[#This Row],[Datum]]))</f>
        <v/>
      </c>
    </row>
    <row r="60" spans="13:14" x14ac:dyDescent="0.25">
      <c r="M60" s="60" t="str">
        <f>IF(tblAnalyse[[#This Row],[Datum]]="","",tblAnalyse[[#This Row],[Datum]]-Start!$G$3)</f>
        <v/>
      </c>
      <c r="N60" s="60" t="str">
        <f>IF(tblAnalyse[[#This Row],[Datum]]="","",COUNTA(INDEX(tblAnalyse[Datum],1):tblAnalyse[[#This Row],[Datum]]))</f>
        <v/>
      </c>
    </row>
    <row r="61" spans="13:14" x14ac:dyDescent="0.25">
      <c r="M61" s="60" t="str">
        <f>IF(tblAnalyse[[#This Row],[Datum]]="","",tblAnalyse[[#This Row],[Datum]]-Start!$G$3)</f>
        <v/>
      </c>
      <c r="N61" s="60" t="str">
        <f>IF(tblAnalyse[[#This Row],[Datum]]="","",COUNTA(INDEX(tblAnalyse[Datum],1):tblAnalyse[[#This Row],[Datum]]))</f>
        <v/>
      </c>
    </row>
    <row r="62" spans="13:14" x14ac:dyDescent="0.25">
      <c r="M62" s="60" t="str">
        <f>IF(tblAnalyse[[#This Row],[Datum]]="","",tblAnalyse[[#This Row],[Datum]]-Start!$G$3)</f>
        <v/>
      </c>
      <c r="N62" s="60" t="str">
        <f>IF(tblAnalyse[[#This Row],[Datum]]="","",COUNTA(INDEX(tblAnalyse[Datum],1):tblAnalyse[[#This Row],[Datum]]))</f>
        <v/>
      </c>
    </row>
    <row r="63" spans="13:14" x14ac:dyDescent="0.25">
      <c r="M63" s="60" t="str">
        <f>IF(tblAnalyse[[#This Row],[Datum]]="","",tblAnalyse[[#This Row],[Datum]]-Start!$G$3)</f>
        <v/>
      </c>
      <c r="N63" s="60" t="str">
        <f>IF(tblAnalyse[[#This Row],[Datum]]="","",COUNTA(INDEX(tblAnalyse[Datum],1):tblAnalyse[[#This Row],[Datum]]))</f>
        <v/>
      </c>
    </row>
    <row r="64" spans="13:14" x14ac:dyDescent="0.25">
      <c r="M64" s="60" t="str">
        <f>IF(tblAnalyse[[#This Row],[Datum]]="","",tblAnalyse[[#This Row],[Datum]]-Start!$G$3)</f>
        <v/>
      </c>
      <c r="N64" s="60" t="str">
        <f>IF(tblAnalyse[[#This Row],[Datum]]="","",COUNTA(INDEX(tblAnalyse[Datum],1):tblAnalyse[[#This Row],[Datum]]))</f>
        <v/>
      </c>
    </row>
    <row r="65" spans="13:14" x14ac:dyDescent="0.25">
      <c r="M65" s="60" t="str">
        <f>IF(tblAnalyse[[#This Row],[Datum]]="","",tblAnalyse[[#This Row],[Datum]]-Start!$G$3)</f>
        <v/>
      </c>
      <c r="N65" s="60" t="str">
        <f>IF(tblAnalyse[[#This Row],[Datum]]="","",COUNTA(INDEX(tblAnalyse[Datum],1):tblAnalyse[[#This Row],[Datum]]))</f>
        <v/>
      </c>
    </row>
    <row r="66" spans="13:14" x14ac:dyDescent="0.25">
      <c r="M66" s="60" t="str">
        <f>IF(tblAnalyse[[#This Row],[Datum]]="","",tblAnalyse[[#This Row],[Datum]]-Start!$G$3)</f>
        <v/>
      </c>
      <c r="N66" s="60" t="str">
        <f>IF(tblAnalyse[[#This Row],[Datum]]="","",COUNTA(INDEX(tblAnalyse[Datum],1):tblAnalyse[[#This Row],[Datum]]))</f>
        <v/>
      </c>
    </row>
    <row r="67" spans="13:14" x14ac:dyDescent="0.25">
      <c r="M67" s="60" t="str">
        <f>IF(tblAnalyse[[#This Row],[Datum]]="","",tblAnalyse[[#This Row],[Datum]]-Start!$G$3)</f>
        <v/>
      </c>
      <c r="N67" s="60" t="str">
        <f>IF(tblAnalyse[[#This Row],[Datum]]="","",COUNTA(INDEX(tblAnalyse[Datum],1):tblAnalyse[[#This Row],[Datum]]))</f>
        <v/>
      </c>
    </row>
    <row r="68" spans="13:14" x14ac:dyDescent="0.25">
      <c r="M68" s="60" t="str">
        <f>IF(tblAnalyse[[#This Row],[Datum]]="","",tblAnalyse[[#This Row],[Datum]]-Start!$G$3)</f>
        <v/>
      </c>
      <c r="N68" s="60" t="str">
        <f>IF(tblAnalyse[[#This Row],[Datum]]="","",COUNTA(INDEX(tblAnalyse[Datum],1):tblAnalyse[[#This Row],[Datum]]))</f>
        <v/>
      </c>
    </row>
    <row r="69" spans="13:14" x14ac:dyDescent="0.25">
      <c r="M69" s="60" t="str">
        <f>IF(tblAnalyse[[#This Row],[Datum]]="","",tblAnalyse[[#This Row],[Datum]]-Start!$G$3)</f>
        <v/>
      </c>
      <c r="N69" s="60" t="str">
        <f>IF(tblAnalyse[[#This Row],[Datum]]="","",COUNTA(INDEX(tblAnalyse[Datum],1):tblAnalyse[[#This Row],[Datum]]))</f>
        <v/>
      </c>
    </row>
    <row r="70" spans="13:14" x14ac:dyDescent="0.25">
      <c r="M70" s="60" t="str">
        <f>IF(tblAnalyse[[#This Row],[Datum]]="","",tblAnalyse[[#This Row],[Datum]]-Start!$G$3)</f>
        <v/>
      </c>
      <c r="N70" s="60" t="str">
        <f>IF(tblAnalyse[[#This Row],[Datum]]="","",COUNTA(INDEX(tblAnalyse[Datum],1):tblAnalyse[[#This Row],[Datum]]))</f>
        <v/>
      </c>
    </row>
    <row r="71" spans="13:14" x14ac:dyDescent="0.25">
      <c r="M71" s="60" t="str">
        <f>IF(tblAnalyse[[#This Row],[Datum]]="","",tblAnalyse[[#This Row],[Datum]]-Start!$G$3)</f>
        <v/>
      </c>
      <c r="N71" s="60" t="str">
        <f>IF(tblAnalyse[[#This Row],[Datum]]="","",COUNTA(INDEX(tblAnalyse[Datum],1):tblAnalyse[[#This Row],[Datum]]))</f>
        <v/>
      </c>
    </row>
    <row r="72" spans="13:14" x14ac:dyDescent="0.25">
      <c r="M72" s="60" t="str">
        <f>IF(tblAnalyse[[#This Row],[Datum]]="","",tblAnalyse[[#This Row],[Datum]]-Start!$G$3)</f>
        <v/>
      </c>
      <c r="N72" s="60" t="str">
        <f>IF(tblAnalyse[[#This Row],[Datum]]="","",COUNTA(INDEX(tblAnalyse[Datum],1):tblAnalyse[[#This Row],[Datum]]))</f>
        <v/>
      </c>
    </row>
    <row r="73" spans="13:14" x14ac:dyDescent="0.25">
      <c r="M73" s="60" t="str">
        <f>IF(tblAnalyse[[#This Row],[Datum]]="","",tblAnalyse[[#This Row],[Datum]]-Start!$G$3)</f>
        <v/>
      </c>
      <c r="N73" s="60" t="str">
        <f>IF(tblAnalyse[[#This Row],[Datum]]="","",COUNTA(INDEX(tblAnalyse[Datum],1):tblAnalyse[[#This Row],[Datum]]))</f>
        <v/>
      </c>
    </row>
    <row r="74" spans="13:14" x14ac:dyDescent="0.25">
      <c r="M74" s="60" t="str">
        <f>IF(tblAnalyse[[#This Row],[Datum]]="","",tblAnalyse[[#This Row],[Datum]]-Start!$G$3)</f>
        <v/>
      </c>
      <c r="N74" s="60" t="str">
        <f>IF(tblAnalyse[[#This Row],[Datum]]="","",COUNTA(INDEX(tblAnalyse[Datum],1):tblAnalyse[[#This Row],[Datum]]))</f>
        <v/>
      </c>
    </row>
    <row r="75" spans="13:14" x14ac:dyDescent="0.25">
      <c r="M75" s="60" t="str">
        <f>IF(tblAnalyse[[#This Row],[Datum]]="","",tblAnalyse[[#This Row],[Datum]]-Start!$G$3)</f>
        <v/>
      </c>
      <c r="N75" s="60" t="str">
        <f>IF(tblAnalyse[[#This Row],[Datum]]="","",COUNTA(INDEX(tblAnalyse[Datum],1):tblAnalyse[[#This Row],[Datum]]))</f>
        <v/>
      </c>
    </row>
    <row r="76" spans="13:14" x14ac:dyDescent="0.25">
      <c r="M76" s="60" t="str">
        <f>IF(tblAnalyse[[#This Row],[Datum]]="","",tblAnalyse[[#This Row],[Datum]]-Start!$G$3)</f>
        <v/>
      </c>
      <c r="N76" s="60" t="str">
        <f>IF(tblAnalyse[[#This Row],[Datum]]="","",COUNTA(INDEX(tblAnalyse[Datum],1):tblAnalyse[[#This Row],[Datum]]))</f>
        <v/>
      </c>
    </row>
    <row r="77" spans="13:14" x14ac:dyDescent="0.25">
      <c r="M77" s="60" t="str">
        <f>IF(tblAnalyse[[#This Row],[Datum]]="","",tblAnalyse[[#This Row],[Datum]]-Start!$G$3)</f>
        <v/>
      </c>
      <c r="N77" s="60" t="str">
        <f>IF(tblAnalyse[[#This Row],[Datum]]="","",COUNTA(INDEX(tblAnalyse[Datum],1):tblAnalyse[[#This Row],[Datum]]))</f>
        <v/>
      </c>
    </row>
    <row r="78" spans="13:14" x14ac:dyDescent="0.25">
      <c r="M78" s="60" t="str">
        <f>IF(tblAnalyse[[#This Row],[Datum]]="","",tblAnalyse[[#This Row],[Datum]]-Start!$G$3)</f>
        <v/>
      </c>
      <c r="N78" s="60" t="str">
        <f>IF(tblAnalyse[[#This Row],[Datum]]="","",COUNTA(INDEX(tblAnalyse[Datum],1):tblAnalyse[[#This Row],[Datum]]))</f>
        <v/>
      </c>
    </row>
    <row r="79" spans="13:14" x14ac:dyDescent="0.25">
      <c r="M79" s="60" t="str">
        <f>IF(tblAnalyse[[#This Row],[Datum]]="","",tblAnalyse[[#This Row],[Datum]]-Start!$G$3)</f>
        <v/>
      </c>
      <c r="N79" s="60" t="str">
        <f>IF(tblAnalyse[[#This Row],[Datum]]="","",COUNTA(INDEX(tblAnalyse[Datum],1):tblAnalyse[[#This Row],[Datum]]))</f>
        <v/>
      </c>
    </row>
    <row r="80" spans="13:14" x14ac:dyDescent="0.25">
      <c r="M80" s="60" t="str">
        <f>IF(tblAnalyse[[#This Row],[Datum]]="","",tblAnalyse[[#This Row],[Datum]]-Start!$G$3)</f>
        <v/>
      </c>
      <c r="N80" s="60" t="str">
        <f>IF(tblAnalyse[[#This Row],[Datum]]="","",COUNTA(INDEX(tblAnalyse[Datum],1):tblAnalyse[[#This Row],[Datum]]))</f>
        <v/>
      </c>
    </row>
    <row r="81" spans="13:14" x14ac:dyDescent="0.25">
      <c r="M81" s="60" t="str">
        <f>IF(tblAnalyse[[#This Row],[Datum]]="","",tblAnalyse[[#This Row],[Datum]]-Start!$G$3)</f>
        <v/>
      </c>
      <c r="N81" s="60" t="str">
        <f>IF(tblAnalyse[[#This Row],[Datum]]="","",COUNTA(INDEX(tblAnalyse[Datum],1):tblAnalyse[[#This Row],[Datum]]))</f>
        <v/>
      </c>
    </row>
    <row r="82" spans="13:14" x14ac:dyDescent="0.25">
      <c r="M82" s="60" t="str">
        <f>IF(tblAnalyse[[#This Row],[Datum]]="","",tblAnalyse[[#This Row],[Datum]]-Start!$G$3)</f>
        <v/>
      </c>
      <c r="N82" s="60" t="str">
        <f>IF(tblAnalyse[[#This Row],[Datum]]="","",COUNTA(INDEX(tblAnalyse[Datum],1):tblAnalyse[[#This Row],[Datum]]))</f>
        <v/>
      </c>
    </row>
    <row r="83" spans="13:14" x14ac:dyDescent="0.25">
      <c r="M83" s="60" t="str">
        <f>IF(tblAnalyse[[#This Row],[Datum]]="","",tblAnalyse[[#This Row],[Datum]]-Start!$G$3)</f>
        <v/>
      </c>
      <c r="N83" s="60" t="str">
        <f>IF(tblAnalyse[[#This Row],[Datum]]="","",COUNTA(INDEX(tblAnalyse[Datum],1):tblAnalyse[[#This Row],[Datum]]))</f>
        <v/>
      </c>
    </row>
    <row r="84" spans="13:14" x14ac:dyDescent="0.25">
      <c r="M84" s="60" t="str">
        <f>IF(tblAnalyse[[#This Row],[Datum]]="","",tblAnalyse[[#This Row],[Datum]]-Start!$G$3)</f>
        <v/>
      </c>
      <c r="N84" s="60" t="str">
        <f>IF(tblAnalyse[[#This Row],[Datum]]="","",COUNTA(INDEX(tblAnalyse[Datum],1):tblAnalyse[[#This Row],[Datum]]))</f>
        <v/>
      </c>
    </row>
    <row r="85" spans="13:14" x14ac:dyDescent="0.25">
      <c r="M85" s="60" t="str">
        <f>IF(tblAnalyse[[#This Row],[Datum]]="","",tblAnalyse[[#This Row],[Datum]]-Start!$G$3)</f>
        <v/>
      </c>
      <c r="N85" s="60" t="str">
        <f>IF(tblAnalyse[[#This Row],[Datum]]="","",COUNTA(INDEX(tblAnalyse[Datum],1):tblAnalyse[[#This Row],[Datum]]))</f>
        <v/>
      </c>
    </row>
    <row r="86" spans="13:14" x14ac:dyDescent="0.25">
      <c r="M86" s="60" t="str">
        <f>IF(tblAnalyse[[#This Row],[Datum]]="","",tblAnalyse[[#This Row],[Datum]]-Start!$G$3)</f>
        <v/>
      </c>
      <c r="N86" s="60" t="str">
        <f>IF(tblAnalyse[[#This Row],[Datum]]="","",COUNTA(INDEX(tblAnalyse[Datum],1):tblAnalyse[[#This Row],[Datum]]))</f>
        <v/>
      </c>
    </row>
    <row r="87" spans="13:14" x14ac:dyDescent="0.25">
      <c r="M87" s="60" t="str">
        <f>IF(tblAnalyse[[#This Row],[Datum]]="","",tblAnalyse[[#This Row],[Datum]]-Start!$G$3)</f>
        <v/>
      </c>
      <c r="N87" s="60" t="str">
        <f>IF(tblAnalyse[[#This Row],[Datum]]="","",COUNTA(INDEX(tblAnalyse[Datum],1):tblAnalyse[[#This Row],[Datum]]))</f>
        <v/>
      </c>
    </row>
    <row r="88" spans="13:14" x14ac:dyDescent="0.25">
      <c r="M88" s="60" t="str">
        <f>IF(tblAnalyse[[#This Row],[Datum]]="","",tblAnalyse[[#This Row],[Datum]]-Start!$G$3)</f>
        <v/>
      </c>
      <c r="N88" s="60" t="str">
        <f>IF(tblAnalyse[[#This Row],[Datum]]="","",COUNTA(INDEX(tblAnalyse[Datum],1):tblAnalyse[[#This Row],[Datum]]))</f>
        <v/>
      </c>
    </row>
    <row r="89" spans="13:14" x14ac:dyDescent="0.25">
      <c r="M89" s="60" t="str">
        <f>IF(tblAnalyse[[#This Row],[Datum]]="","",tblAnalyse[[#This Row],[Datum]]-Start!$G$3)</f>
        <v/>
      </c>
      <c r="N89" s="60" t="str">
        <f>IF(tblAnalyse[[#This Row],[Datum]]="","",COUNTA(INDEX(tblAnalyse[Datum],1):tblAnalyse[[#This Row],[Datum]]))</f>
        <v/>
      </c>
    </row>
    <row r="90" spans="13:14" x14ac:dyDescent="0.25">
      <c r="M90" s="60" t="str">
        <f>IF(tblAnalyse[[#This Row],[Datum]]="","",tblAnalyse[[#This Row],[Datum]]-Start!$G$3)</f>
        <v/>
      </c>
      <c r="N90" s="60" t="str">
        <f>IF(tblAnalyse[[#This Row],[Datum]]="","",COUNTA(INDEX(tblAnalyse[Datum],1):tblAnalyse[[#This Row],[Datum]]))</f>
        <v/>
      </c>
    </row>
    <row r="91" spans="13:14" x14ac:dyDescent="0.25">
      <c r="M91" s="60" t="str">
        <f>IF(tblAnalyse[[#This Row],[Datum]]="","",tblAnalyse[[#This Row],[Datum]]-Start!$G$3)</f>
        <v/>
      </c>
      <c r="N91" s="60" t="str">
        <f>IF(tblAnalyse[[#This Row],[Datum]]="","",COUNTA(INDEX(tblAnalyse[Datum],1):tblAnalyse[[#This Row],[Datum]]))</f>
        <v/>
      </c>
    </row>
    <row r="92" spans="13:14" x14ac:dyDescent="0.25">
      <c r="M92" s="60" t="str">
        <f>IF(tblAnalyse[[#This Row],[Datum]]="","",tblAnalyse[[#This Row],[Datum]]-Start!$G$3)</f>
        <v/>
      </c>
      <c r="N92" s="60" t="str">
        <f>IF(tblAnalyse[[#This Row],[Datum]]="","",COUNTA(INDEX(tblAnalyse[Datum],1):tblAnalyse[[#This Row],[Datum]]))</f>
        <v/>
      </c>
    </row>
    <row r="93" spans="13:14" x14ac:dyDescent="0.25">
      <c r="M93" s="60" t="str">
        <f>IF(tblAnalyse[[#This Row],[Datum]]="","",tblAnalyse[[#This Row],[Datum]]-Start!$G$3)</f>
        <v/>
      </c>
      <c r="N93" s="60" t="str">
        <f>IF(tblAnalyse[[#This Row],[Datum]]="","",COUNTA(INDEX(tblAnalyse[Datum],1):tblAnalyse[[#This Row],[Datum]]))</f>
        <v/>
      </c>
    </row>
    <row r="94" spans="13:14" x14ac:dyDescent="0.25">
      <c r="M94" s="60" t="str">
        <f>IF(tblAnalyse[[#This Row],[Datum]]="","",tblAnalyse[[#This Row],[Datum]]-Start!$G$3)</f>
        <v/>
      </c>
      <c r="N94" s="60" t="str">
        <f>IF(tblAnalyse[[#This Row],[Datum]]="","",COUNTA(INDEX(tblAnalyse[Datum],1):tblAnalyse[[#This Row],[Datum]]))</f>
        <v/>
      </c>
    </row>
    <row r="95" spans="13:14" x14ac:dyDescent="0.25">
      <c r="M95" s="60" t="str">
        <f>IF(tblAnalyse[[#This Row],[Datum]]="","",tblAnalyse[[#This Row],[Datum]]-Start!$G$3)</f>
        <v/>
      </c>
      <c r="N95" s="60" t="str">
        <f>IF(tblAnalyse[[#This Row],[Datum]]="","",COUNTA(INDEX(tblAnalyse[Datum],1):tblAnalyse[[#This Row],[Datum]]))</f>
        <v/>
      </c>
    </row>
    <row r="96" spans="13:14" x14ac:dyDescent="0.25">
      <c r="M96" s="60" t="str">
        <f>IF(tblAnalyse[[#This Row],[Datum]]="","",tblAnalyse[[#This Row],[Datum]]-Start!$G$3)</f>
        <v/>
      </c>
      <c r="N96" s="60" t="str">
        <f>IF(tblAnalyse[[#This Row],[Datum]]="","",COUNTA(INDEX(tblAnalyse[Datum],1):tblAnalyse[[#This Row],[Datum]]))</f>
        <v/>
      </c>
    </row>
    <row r="97" spans="13:14" x14ac:dyDescent="0.25">
      <c r="M97" s="60" t="str">
        <f>IF(tblAnalyse[[#This Row],[Datum]]="","",tblAnalyse[[#This Row],[Datum]]-Start!$G$3)</f>
        <v/>
      </c>
      <c r="N97" s="60" t="str">
        <f>IF(tblAnalyse[[#This Row],[Datum]]="","",COUNTA(INDEX(tblAnalyse[Datum],1):tblAnalyse[[#This Row],[Datum]]))</f>
        <v/>
      </c>
    </row>
    <row r="98" spans="13:14" x14ac:dyDescent="0.25">
      <c r="M98" s="60" t="str">
        <f>IF(tblAnalyse[[#This Row],[Datum]]="","",tblAnalyse[[#This Row],[Datum]]-Start!$G$3)</f>
        <v/>
      </c>
      <c r="N98" s="60" t="str">
        <f>IF(tblAnalyse[[#This Row],[Datum]]="","",COUNTA(INDEX(tblAnalyse[Datum],1):tblAnalyse[[#This Row],[Datum]]))</f>
        <v/>
      </c>
    </row>
    <row r="99" spans="13:14" x14ac:dyDescent="0.25">
      <c r="M99" s="60" t="str">
        <f>IF(tblAnalyse[[#This Row],[Datum]]="","",tblAnalyse[[#This Row],[Datum]]-Start!$G$3)</f>
        <v/>
      </c>
      <c r="N99" s="60" t="str">
        <f>IF(tblAnalyse[[#This Row],[Datum]]="","",COUNTA(INDEX(tblAnalyse[Datum],1):tblAnalyse[[#This Row],[Datum]]))</f>
        <v/>
      </c>
    </row>
    <row r="100" spans="13:14" x14ac:dyDescent="0.25">
      <c r="M100" s="60" t="str">
        <f>IF(tblAnalyse[[#This Row],[Datum]]="","",tblAnalyse[[#This Row],[Datum]]-Start!$G$3)</f>
        <v/>
      </c>
      <c r="N100" s="60" t="str">
        <f>IF(tblAnalyse[[#This Row],[Datum]]="","",COUNTA(INDEX(tblAnalyse[Datum],1):tblAnalyse[[#This Row],[Datum]]))</f>
        <v/>
      </c>
    </row>
    <row r="101" spans="13:14" x14ac:dyDescent="0.25">
      <c r="M101" s="60" t="str">
        <f>IF(tblAnalyse[[#This Row],[Datum]]="","",tblAnalyse[[#This Row],[Datum]]-Start!$G$3)</f>
        <v/>
      </c>
      <c r="N101" s="60" t="str">
        <f>IF(tblAnalyse[[#This Row],[Datum]]="","",COUNTA(INDEX(tblAnalyse[Datum],1):tblAnalyse[[#This Row],[Datum]]))</f>
        <v/>
      </c>
    </row>
    <row r="102" spans="13:14" x14ac:dyDescent="0.25">
      <c r="M102" s="60" t="str">
        <f>IF(tblAnalyse[[#This Row],[Datum]]="","",tblAnalyse[[#This Row],[Datum]]-Start!$G$3)</f>
        <v/>
      </c>
      <c r="N102" s="60" t="str">
        <f>IF(tblAnalyse[[#This Row],[Datum]]="","",COUNTA(INDEX(tblAnalyse[Datum],1):tblAnalyse[[#This Row],[Datum]]))</f>
        <v/>
      </c>
    </row>
    <row r="103" spans="13:14" x14ac:dyDescent="0.25">
      <c r="M103" s="60" t="str">
        <f>IF(tblAnalyse[[#This Row],[Datum]]="","",tblAnalyse[[#This Row],[Datum]]-Start!$G$3)</f>
        <v/>
      </c>
      <c r="N103" s="60" t="str">
        <f>IF(tblAnalyse[[#This Row],[Datum]]="","",COUNTA(INDEX(tblAnalyse[Datum],1):tblAnalyse[[#This Row],[Datum]]))</f>
        <v/>
      </c>
    </row>
    <row r="104" spans="13:14" x14ac:dyDescent="0.25">
      <c r="M104" s="60" t="str">
        <f>IF(tblAnalyse[[#This Row],[Datum]]="","",tblAnalyse[[#This Row],[Datum]]-Start!$G$3)</f>
        <v/>
      </c>
      <c r="N104" s="60" t="str">
        <f>IF(tblAnalyse[[#This Row],[Datum]]="","",COUNTA(INDEX(tblAnalyse[Datum],1):tblAnalyse[[#This Row],[Datum]]))</f>
        <v/>
      </c>
    </row>
    <row r="105" spans="13:14" x14ac:dyDescent="0.25">
      <c r="M105" s="60" t="str">
        <f>IF(tblAnalyse[[#This Row],[Datum]]="","",tblAnalyse[[#This Row],[Datum]]-Start!$G$3)</f>
        <v/>
      </c>
      <c r="N105" s="60" t="str">
        <f>IF(tblAnalyse[[#This Row],[Datum]]="","",COUNTA(INDEX(tblAnalyse[Datum],1):tblAnalyse[[#This Row],[Datum]]))</f>
        <v/>
      </c>
    </row>
    <row r="106" spans="13:14" x14ac:dyDescent="0.25">
      <c r="M106" s="60" t="str">
        <f>IF(tblAnalyse[[#This Row],[Datum]]="","",tblAnalyse[[#This Row],[Datum]]-Start!$G$3)</f>
        <v/>
      </c>
      <c r="N106" s="60" t="str">
        <f>IF(tblAnalyse[[#This Row],[Datum]]="","",COUNTA(INDEX(tblAnalyse[Datum],1):tblAnalyse[[#This Row],[Datum]]))</f>
        <v/>
      </c>
    </row>
    <row r="107" spans="13:14" x14ac:dyDescent="0.25">
      <c r="M107" s="60" t="str">
        <f>IF(tblAnalyse[[#This Row],[Datum]]="","",tblAnalyse[[#This Row],[Datum]]-Start!$G$3)</f>
        <v/>
      </c>
      <c r="N107" s="60" t="str">
        <f>IF(tblAnalyse[[#This Row],[Datum]]="","",COUNTA(INDEX(tblAnalyse[Datum],1):tblAnalyse[[#This Row],[Datum]]))</f>
        <v/>
      </c>
    </row>
    <row r="108" spans="13:14" x14ac:dyDescent="0.25">
      <c r="M108" s="60" t="str">
        <f>IF(tblAnalyse[[#This Row],[Datum]]="","",tblAnalyse[[#This Row],[Datum]]-Start!$G$3)</f>
        <v/>
      </c>
      <c r="N108" s="60" t="str">
        <f>IF(tblAnalyse[[#This Row],[Datum]]="","",COUNTA(INDEX(tblAnalyse[Datum],1):tblAnalyse[[#This Row],[Datum]]))</f>
        <v/>
      </c>
    </row>
    <row r="109" spans="13:14" x14ac:dyDescent="0.25">
      <c r="M109" s="60" t="str">
        <f>IF(tblAnalyse[[#This Row],[Datum]]="","",tblAnalyse[[#This Row],[Datum]]-Start!$G$3)</f>
        <v/>
      </c>
      <c r="N109" s="60" t="str">
        <f>IF(tblAnalyse[[#This Row],[Datum]]="","",COUNTA(INDEX(tblAnalyse[Datum],1):tblAnalyse[[#This Row],[Datum]]))</f>
        <v/>
      </c>
    </row>
    <row r="110" spans="13:14" x14ac:dyDescent="0.25">
      <c r="M110" s="60" t="str">
        <f>IF(tblAnalyse[[#This Row],[Datum]]="","",tblAnalyse[[#This Row],[Datum]]-Start!$G$3)</f>
        <v/>
      </c>
      <c r="N110" s="60" t="str">
        <f>IF(tblAnalyse[[#This Row],[Datum]]="","",COUNTA(INDEX(tblAnalyse[Datum],1):tblAnalyse[[#This Row],[Datum]]))</f>
        <v/>
      </c>
    </row>
    <row r="111" spans="13:14" x14ac:dyDescent="0.25">
      <c r="M111" s="60" t="str">
        <f>IF(tblAnalyse[[#This Row],[Datum]]="","",tblAnalyse[[#This Row],[Datum]]-Start!$G$3)</f>
        <v/>
      </c>
      <c r="N111" s="60" t="str">
        <f>IF(tblAnalyse[[#This Row],[Datum]]="","",COUNTA(INDEX(tblAnalyse[Datum],1):tblAnalyse[[#This Row],[Datum]]))</f>
        <v/>
      </c>
    </row>
    <row r="112" spans="13:14" x14ac:dyDescent="0.25">
      <c r="M112" s="60" t="str">
        <f>IF(tblAnalyse[[#This Row],[Datum]]="","",tblAnalyse[[#This Row],[Datum]]-Start!$G$3)</f>
        <v/>
      </c>
      <c r="N112" s="60" t="str">
        <f>IF(tblAnalyse[[#This Row],[Datum]]="","",COUNTA(INDEX(tblAnalyse[Datum],1):tblAnalyse[[#This Row],[Datum]]))</f>
        <v/>
      </c>
    </row>
    <row r="113" spans="13:14" x14ac:dyDescent="0.25">
      <c r="M113" s="60" t="str">
        <f>IF(tblAnalyse[[#This Row],[Datum]]="","",tblAnalyse[[#This Row],[Datum]]-Start!$G$3)</f>
        <v/>
      </c>
      <c r="N113" s="60" t="str">
        <f>IF(tblAnalyse[[#This Row],[Datum]]="","",COUNTA(INDEX(tblAnalyse[Datum],1):tblAnalyse[[#This Row],[Datum]]))</f>
        <v/>
      </c>
    </row>
    <row r="114" spans="13:14" x14ac:dyDescent="0.25">
      <c r="M114" s="60" t="str">
        <f>IF(tblAnalyse[[#This Row],[Datum]]="","",tblAnalyse[[#This Row],[Datum]]-Start!$G$3)</f>
        <v/>
      </c>
      <c r="N114" s="60" t="str">
        <f>IF(tblAnalyse[[#This Row],[Datum]]="","",COUNTA(INDEX(tblAnalyse[Datum],1):tblAnalyse[[#This Row],[Datum]]))</f>
        <v/>
      </c>
    </row>
    <row r="115" spans="13:14" x14ac:dyDescent="0.25">
      <c r="M115" s="60" t="str">
        <f>IF(tblAnalyse[[#This Row],[Datum]]="","",tblAnalyse[[#This Row],[Datum]]-Start!$G$3)</f>
        <v/>
      </c>
      <c r="N115" s="60" t="str">
        <f>IF(tblAnalyse[[#This Row],[Datum]]="","",COUNTA(INDEX(tblAnalyse[Datum],1):tblAnalyse[[#This Row],[Datum]]))</f>
        <v/>
      </c>
    </row>
    <row r="116" spans="13:14" x14ac:dyDescent="0.25">
      <c r="M116" s="60" t="str">
        <f>IF(tblAnalyse[[#This Row],[Datum]]="","",tblAnalyse[[#This Row],[Datum]]-Start!$G$3)</f>
        <v/>
      </c>
      <c r="N116" s="60" t="str">
        <f>IF(tblAnalyse[[#This Row],[Datum]]="","",COUNTA(INDEX(tblAnalyse[Datum],1):tblAnalyse[[#This Row],[Datum]]))</f>
        <v/>
      </c>
    </row>
    <row r="117" spans="13:14" x14ac:dyDescent="0.25">
      <c r="M117" s="60" t="str">
        <f>IF(tblAnalyse[[#This Row],[Datum]]="","",tblAnalyse[[#This Row],[Datum]]-Start!$G$3)</f>
        <v/>
      </c>
      <c r="N117" s="60" t="str">
        <f>IF(tblAnalyse[[#This Row],[Datum]]="","",COUNTA(INDEX(tblAnalyse[Datum],1):tblAnalyse[[#This Row],[Datum]]))</f>
        <v/>
      </c>
    </row>
    <row r="118" spans="13:14" x14ac:dyDescent="0.25">
      <c r="M118" s="60" t="str">
        <f>IF(tblAnalyse[[#This Row],[Datum]]="","",tblAnalyse[[#This Row],[Datum]]-Start!$G$3)</f>
        <v/>
      </c>
      <c r="N118" s="60" t="str">
        <f>IF(tblAnalyse[[#This Row],[Datum]]="","",COUNTA(INDEX(tblAnalyse[Datum],1):tblAnalyse[[#This Row],[Datum]]))</f>
        <v/>
      </c>
    </row>
    <row r="119" spans="13:14" x14ac:dyDescent="0.25">
      <c r="M119" s="60" t="str">
        <f>IF(tblAnalyse[[#This Row],[Datum]]="","",tblAnalyse[[#This Row],[Datum]]-Start!$G$3)</f>
        <v/>
      </c>
      <c r="N119" s="60" t="str">
        <f>IF(tblAnalyse[[#This Row],[Datum]]="","",COUNTA(INDEX(tblAnalyse[Datum],1):tblAnalyse[[#This Row],[Datum]]))</f>
        <v/>
      </c>
    </row>
    <row r="120" spans="13:14" x14ac:dyDescent="0.25">
      <c r="M120" s="60" t="str">
        <f>IF(tblAnalyse[[#This Row],[Datum]]="","",tblAnalyse[[#This Row],[Datum]]-Start!$G$3)</f>
        <v/>
      </c>
      <c r="N120" s="60" t="str">
        <f>IF(tblAnalyse[[#This Row],[Datum]]="","",COUNTA(INDEX(tblAnalyse[Datum],1):tblAnalyse[[#This Row],[Datum]]))</f>
        <v/>
      </c>
    </row>
    <row r="121" spans="13:14" x14ac:dyDescent="0.25">
      <c r="M121" s="60" t="str">
        <f>IF(tblAnalyse[[#This Row],[Datum]]="","",tblAnalyse[[#This Row],[Datum]]-Start!$G$3)</f>
        <v/>
      </c>
      <c r="N121" s="60" t="str">
        <f>IF(tblAnalyse[[#This Row],[Datum]]="","",COUNTA(INDEX(tblAnalyse[Datum],1):tblAnalyse[[#This Row],[Datum]]))</f>
        <v/>
      </c>
    </row>
    <row r="122" spans="13:14" x14ac:dyDescent="0.25">
      <c r="M122" s="60" t="str">
        <f>IF(tblAnalyse[[#This Row],[Datum]]="","",tblAnalyse[[#This Row],[Datum]]-Start!$G$3)</f>
        <v/>
      </c>
      <c r="N122" s="60" t="str">
        <f>IF(tblAnalyse[[#This Row],[Datum]]="","",COUNTA(INDEX(tblAnalyse[Datum],1):tblAnalyse[[#This Row],[Datum]]))</f>
        <v/>
      </c>
    </row>
    <row r="123" spans="13:14" x14ac:dyDescent="0.25">
      <c r="M123" s="60" t="str">
        <f>IF(tblAnalyse[[#This Row],[Datum]]="","",tblAnalyse[[#This Row],[Datum]]-Start!$G$3)</f>
        <v/>
      </c>
      <c r="N123" s="60" t="str">
        <f>IF(tblAnalyse[[#This Row],[Datum]]="","",COUNTA(INDEX(tblAnalyse[Datum],1):tblAnalyse[[#This Row],[Datum]]))</f>
        <v/>
      </c>
    </row>
    <row r="124" spans="13:14" x14ac:dyDescent="0.25">
      <c r="M124" s="60" t="str">
        <f>IF(tblAnalyse[[#This Row],[Datum]]="","",tblAnalyse[[#This Row],[Datum]]-Start!$G$3)</f>
        <v/>
      </c>
      <c r="N124" s="60" t="str">
        <f>IF(tblAnalyse[[#This Row],[Datum]]="","",COUNTA(INDEX(tblAnalyse[Datum],1):tblAnalyse[[#This Row],[Datum]]))</f>
        <v/>
      </c>
    </row>
    <row r="125" spans="13:14" x14ac:dyDescent="0.25">
      <c r="M125" s="60" t="str">
        <f>IF(tblAnalyse[[#This Row],[Datum]]="","",tblAnalyse[[#This Row],[Datum]]-Start!$G$3)</f>
        <v/>
      </c>
      <c r="N125" s="60" t="str">
        <f>IF(tblAnalyse[[#This Row],[Datum]]="","",COUNTA(INDEX(tblAnalyse[Datum],1):tblAnalyse[[#This Row],[Datum]]))</f>
        <v/>
      </c>
    </row>
    <row r="126" spans="13:14" x14ac:dyDescent="0.25">
      <c r="M126" s="60" t="str">
        <f>IF(tblAnalyse[[#This Row],[Datum]]="","",tblAnalyse[[#This Row],[Datum]]-Start!$G$3)</f>
        <v/>
      </c>
      <c r="N126" s="60" t="str">
        <f>IF(tblAnalyse[[#This Row],[Datum]]="","",COUNTA(INDEX(tblAnalyse[Datum],1):tblAnalyse[[#This Row],[Datum]]))</f>
        <v/>
      </c>
    </row>
    <row r="127" spans="13:14" x14ac:dyDescent="0.25">
      <c r="M127" s="60" t="str">
        <f>IF(tblAnalyse[[#This Row],[Datum]]="","",tblAnalyse[[#This Row],[Datum]]-Start!$G$3)</f>
        <v/>
      </c>
      <c r="N127" s="60" t="str">
        <f>IF(tblAnalyse[[#This Row],[Datum]]="","",COUNTA(INDEX(tblAnalyse[Datum],1):tblAnalyse[[#This Row],[Datum]]))</f>
        <v/>
      </c>
    </row>
    <row r="128" spans="13:14" x14ac:dyDescent="0.25">
      <c r="M128" s="60" t="str">
        <f>IF(tblAnalyse[[#This Row],[Datum]]="","",tblAnalyse[[#This Row],[Datum]]-Start!$G$3)</f>
        <v/>
      </c>
      <c r="N128" s="60" t="str">
        <f>IF(tblAnalyse[[#This Row],[Datum]]="","",COUNTA(INDEX(tblAnalyse[Datum],1):tblAnalyse[[#This Row],[Datum]]))</f>
        <v/>
      </c>
    </row>
    <row r="129" spans="13:14" x14ac:dyDescent="0.25">
      <c r="M129" s="60" t="str">
        <f>IF(tblAnalyse[[#This Row],[Datum]]="","",tblAnalyse[[#This Row],[Datum]]-Start!$G$3)</f>
        <v/>
      </c>
      <c r="N129" s="60" t="str">
        <f>IF(tblAnalyse[[#This Row],[Datum]]="","",COUNTA(INDEX(tblAnalyse[Datum],1):tblAnalyse[[#This Row],[Datum]]))</f>
        <v/>
      </c>
    </row>
    <row r="130" spans="13:14" x14ac:dyDescent="0.25">
      <c r="M130" s="60" t="str">
        <f>IF(tblAnalyse[[#This Row],[Datum]]="","",tblAnalyse[[#This Row],[Datum]]-Start!$G$3)</f>
        <v/>
      </c>
      <c r="N130" s="60" t="str">
        <f>IF(tblAnalyse[[#This Row],[Datum]]="","",COUNTA(INDEX(tblAnalyse[Datum],1):tblAnalyse[[#This Row],[Datum]]))</f>
        <v/>
      </c>
    </row>
    <row r="131" spans="13:14" x14ac:dyDescent="0.25">
      <c r="M131" s="60" t="str">
        <f>IF(tblAnalyse[[#This Row],[Datum]]="","",tblAnalyse[[#This Row],[Datum]]-Start!$G$3)</f>
        <v/>
      </c>
      <c r="N131" s="60" t="str">
        <f>IF(tblAnalyse[[#This Row],[Datum]]="","",COUNTA(INDEX(tblAnalyse[Datum],1):tblAnalyse[[#This Row],[Datum]]))</f>
        <v/>
      </c>
    </row>
    <row r="132" spans="13:14" x14ac:dyDescent="0.25">
      <c r="M132" s="60" t="str">
        <f>IF(tblAnalyse[[#This Row],[Datum]]="","",tblAnalyse[[#This Row],[Datum]]-Start!$G$3)</f>
        <v/>
      </c>
      <c r="N132" s="60" t="str">
        <f>IF(tblAnalyse[[#This Row],[Datum]]="","",COUNTA(INDEX(tblAnalyse[Datum],1):tblAnalyse[[#This Row],[Datum]]))</f>
        <v/>
      </c>
    </row>
    <row r="133" spans="13:14" x14ac:dyDescent="0.25">
      <c r="M133" s="60" t="str">
        <f>IF(tblAnalyse[[#This Row],[Datum]]="","",tblAnalyse[[#This Row],[Datum]]-Start!$G$3)</f>
        <v/>
      </c>
      <c r="N133" s="60" t="str">
        <f>IF(tblAnalyse[[#This Row],[Datum]]="","",COUNTA(INDEX(tblAnalyse[Datum],1):tblAnalyse[[#This Row],[Datum]]))</f>
        <v/>
      </c>
    </row>
    <row r="134" spans="13:14" x14ac:dyDescent="0.25">
      <c r="M134" s="60" t="str">
        <f>IF(tblAnalyse[[#This Row],[Datum]]="","",tblAnalyse[[#This Row],[Datum]]-Start!$G$3)</f>
        <v/>
      </c>
      <c r="N134" s="60" t="str">
        <f>IF(tblAnalyse[[#This Row],[Datum]]="","",COUNTA(INDEX(tblAnalyse[Datum],1):tblAnalyse[[#This Row],[Datum]]))</f>
        <v/>
      </c>
    </row>
    <row r="135" spans="13:14" x14ac:dyDescent="0.25">
      <c r="M135" s="60" t="str">
        <f>IF(tblAnalyse[[#This Row],[Datum]]="","",tblAnalyse[[#This Row],[Datum]]-Start!$G$3)</f>
        <v/>
      </c>
      <c r="N135" s="60" t="str">
        <f>IF(tblAnalyse[[#This Row],[Datum]]="","",COUNTA(INDEX(tblAnalyse[Datum],1):tblAnalyse[[#This Row],[Datum]]))</f>
        <v/>
      </c>
    </row>
    <row r="136" spans="13:14" x14ac:dyDescent="0.25">
      <c r="M136" s="60" t="str">
        <f>IF(tblAnalyse[[#This Row],[Datum]]="","",tblAnalyse[[#This Row],[Datum]]-Start!$G$3)</f>
        <v/>
      </c>
      <c r="N136" s="60" t="str">
        <f>IF(tblAnalyse[[#This Row],[Datum]]="","",COUNTA(INDEX(tblAnalyse[Datum],1):tblAnalyse[[#This Row],[Datum]]))</f>
        <v/>
      </c>
    </row>
    <row r="137" spans="13:14" x14ac:dyDescent="0.25">
      <c r="M137" s="60" t="str">
        <f>IF(tblAnalyse[[#This Row],[Datum]]="","",tblAnalyse[[#This Row],[Datum]]-Start!$G$3)</f>
        <v/>
      </c>
      <c r="N137" s="60" t="str">
        <f>IF(tblAnalyse[[#This Row],[Datum]]="","",COUNTA(INDEX(tblAnalyse[Datum],1):tblAnalyse[[#This Row],[Datum]]))</f>
        <v/>
      </c>
    </row>
    <row r="138" spans="13:14" x14ac:dyDescent="0.25">
      <c r="M138" s="60" t="str">
        <f>IF(tblAnalyse[[#This Row],[Datum]]="","",tblAnalyse[[#This Row],[Datum]]-Start!$G$3)</f>
        <v/>
      </c>
      <c r="N138" s="60" t="str">
        <f>IF(tblAnalyse[[#This Row],[Datum]]="","",COUNTA(INDEX(tblAnalyse[Datum],1):tblAnalyse[[#This Row],[Datum]]))</f>
        <v/>
      </c>
    </row>
    <row r="139" spans="13:14" x14ac:dyDescent="0.25">
      <c r="M139" s="60" t="str">
        <f>IF(tblAnalyse[[#This Row],[Datum]]="","",tblAnalyse[[#This Row],[Datum]]-Start!$G$3)</f>
        <v/>
      </c>
      <c r="N139" s="60" t="str">
        <f>IF(tblAnalyse[[#This Row],[Datum]]="","",COUNTA(INDEX(tblAnalyse[Datum],1):tblAnalyse[[#This Row],[Datum]]))</f>
        <v/>
      </c>
    </row>
    <row r="140" spans="13:14" x14ac:dyDescent="0.25">
      <c r="M140" s="60" t="str">
        <f>IF(tblAnalyse[[#This Row],[Datum]]="","",tblAnalyse[[#This Row],[Datum]]-Start!$G$3)</f>
        <v/>
      </c>
      <c r="N140" s="60" t="str">
        <f>IF(tblAnalyse[[#This Row],[Datum]]="","",COUNTA(INDEX(tblAnalyse[Datum],1):tblAnalyse[[#This Row],[Datum]]))</f>
        <v/>
      </c>
    </row>
    <row r="141" spans="13:14" x14ac:dyDescent="0.25">
      <c r="M141" s="60" t="str">
        <f>IF(tblAnalyse[[#This Row],[Datum]]="","",tblAnalyse[[#This Row],[Datum]]-Start!$G$3)</f>
        <v/>
      </c>
      <c r="N141" s="60" t="str">
        <f>IF(tblAnalyse[[#This Row],[Datum]]="","",COUNTA(INDEX(tblAnalyse[Datum],1):tblAnalyse[[#This Row],[Datum]]))</f>
        <v/>
      </c>
    </row>
    <row r="142" spans="13:14" x14ac:dyDescent="0.25">
      <c r="M142" s="60" t="str">
        <f>IF(tblAnalyse[[#This Row],[Datum]]="","",tblAnalyse[[#This Row],[Datum]]-Start!$G$3)</f>
        <v/>
      </c>
      <c r="N142" s="60" t="str">
        <f>IF(tblAnalyse[[#This Row],[Datum]]="","",COUNTA(INDEX(tblAnalyse[Datum],1):tblAnalyse[[#This Row],[Datum]]))</f>
        <v/>
      </c>
    </row>
    <row r="143" spans="13:14" x14ac:dyDescent="0.25">
      <c r="M143" s="60" t="str">
        <f>IF(tblAnalyse[[#This Row],[Datum]]="","",tblAnalyse[[#This Row],[Datum]]-Start!$G$3)</f>
        <v/>
      </c>
      <c r="N143" s="60" t="str">
        <f>IF(tblAnalyse[[#This Row],[Datum]]="","",COUNTA(INDEX(tblAnalyse[Datum],1):tblAnalyse[[#This Row],[Datum]]))</f>
        <v/>
      </c>
    </row>
    <row r="144" spans="13:14" x14ac:dyDescent="0.25">
      <c r="M144" s="60" t="str">
        <f>IF(tblAnalyse[[#This Row],[Datum]]="","",tblAnalyse[[#This Row],[Datum]]-Start!$G$3)</f>
        <v/>
      </c>
      <c r="N144" s="60" t="str">
        <f>IF(tblAnalyse[[#This Row],[Datum]]="","",COUNTA(INDEX(tblAnalyse[Datum],1):tblAnalyse[[#This Row],[Datum]]))</f>
        <v/>
      </c>
    </row>
    <row r="145" spans="13:14" x14ac:dyDescent="0.25">
      <c r="M145" s="60" t="str">
        <f>IF(tblAnalyse[[#This Row],[Datum]]="","",tblAnalyse[[#This Row],[Datum]]-Start!$G$3)</f>
        <v/>
      </c>
      <c r="N145" s="60" t="str">
        <f>IF(tblAnalyse[[#This Row],[Datum]]="","",COUNTA(INDEX(tblAnalyse[Datum],1):tblAnalyse[[#This Row],[Datum]]))</f>
        <v/>
      </c>
    </row>
    <row r="146" spans="13:14" x14ac:dyDescent="0.25">
      <c r="M146" s="60" t="str">
        <f>IF(tblAnalyse[[#This Row],[Datum]]="","",tblAnalyse[[#This Row],[Datum]]-Start!$G$3)</f>
        <v/>
      </c>
      <c r="N146" s="60" t="str">
        <f>IF(tblAnalyse[[#This Row],[Datum]]="","",COUNTA(INDEX(tblAnalyse[Datum],1):tblAnalyse[[#This Row],[Datum]]))</f>
        <v/>
      </c>
    </row>
    <row r="147" spans="13:14" x14ac:dyDescent="0.25">
      <c r="M147" s="60" t="str">
        <f>IF(tblAnalyse[[#This Row],[Datum]]="","",tblAnalyse[[#This Row],[Datum]]-Start!$G$3)</f>
        <v/>
      </c>
      <c r="N147" s="60" t="str">
        <f>IF(tblAnalyse[[#This Row],[Datum]]="","",COUNTA(INDEX(tblAnalyse[Datum],1):tblAnalyse[[#This Row],[Datum]]))</f>
        <v/>
      </c>
    </row>
    <row r="148" spans="13:14" x14ac:dyDescent="0.25">
      <c r="M148" s="60" t="str">
        <f>IF(tblAnalyse[[#This Row],[Datum]]="","",tblAnalyse[[#This Row],[Datum]]-Start!$G$3)</f>
        <v/>
      </c>
      <c r="N148" s="60" t="str">
        <f>IF(tblAnalyse[[#This Row],[Datum]]="","",COUNTA(INDEX(tblAnalyse[Datum],1):tblAnalyse[[#This Row],[Datum]]))</f>
        <v/>
      </c>
    </row>
    <row r="149" spans="13:14" x14ac:dyDescent="0.25">
      <c r="M149" s="60" t="str">
        <f>IF(tblAnalyse[[#This Row],[Datum]]="","",tblAnalyse[[#This Row],[Datum]]-Start!$G$3)</f>
        <v/>
      </c>
      <c r="N149" s="60" t="str">
        <f>IF(tblAnalyse[[#This Row],[Datum]]="","",COUNTA(INDEX(tblAnalyse[Datum],1):tblAnalyse[[#This Row],[Datum]]))</f>
        <v/>
      </c>
    </row>
    <row r="150" spans="13:14" x14ac:dyDescent="0.25">
      <c r="M150" s="60" t="str">
        <f>IF(tblAnalyse[[#This Row],[Datum]]="","",tblAnalyse[[#This Row],[Datum]]-Start!$G$3)</f>
        <v/>
      </c>
      <c r="N150" s="60" t="str">
        <f>IF(tblAnalyse[[#This Row],[Datum]]="","",COUNTA(INDEX(tblAnalyse[Datum],1):tblAnalyse[[#This Row],[Datum]]))</f>
        <v/>
      </c>
    </row>
    <row r="151" spans="13:14" x14ac:dyDescent="0.25">
      <c r="M151" s="60" t="str">
        <f>IF(tblAnalyse[[#This Row],[Datum]]="","",tblAnalyse[[#This Row],[Datum]]-Start!$G$3)</f>
        <v/>
      </c>
      <c r="N151" s="60" t="str">
        <f>IF(tblAnalyse[[#This Row],[Datum]]="","",COUNTA(INDEX(tblAnalyse[Datum],1):tblAnalyse[[#This Row],[Datum]]))</f>
        <v/>
      </c>
    </row>
    <row r="152" spans="13:14" x14ac:dyDescent="0.25">
      <c r="M152" s="60" t="str">
        <f>IF(tblAnalyse[[#This Row],[Datum]]="","",tblAnalyse[[#This Row],[Datum]]-Start!$G$3)</f>
        <v/>
      </c>
      <c r="N152" s="60" t="str">
        <f>IF(tblAnalyse[[#This Row],[Datum]]="","",COUNTA(INDEX(tblAnalyse[Datum],1):tblAnalyse[[#This Row],[Datum]]))</f>
        <v/>
      </c>
    </row>
    <row r="153" spans="13:14" x14ac:dyDescent="0.25">
      <c r="M153" s="60" t="str">
        <f>IF(tblAnalyse[[#This Row],[Datum]]="","",tblAnalyse[[#This Row],[Datum]]-Start!$G$3)</f>
        <v/>
      </c>
      <c r="N153" s="60" t="str">
        <f>IF(tblAnalyse[[#This Row],[Datum]]="","",COUNTA(INDEX(tblAnalyse[Datum],1):tblAnalyse[[#This Row],[Datum]]))</f>
        <v/>
      </c>
    </row>
    <row r="154" spans="13:14" x14ac:dyDescent="0.25">
      <c r="M154" s="60" t="str">
        <f>IF(tblAnalyse[[#This Row],[Datum]]="","",tblAnalyse[[#This Row],[Datum]]-Start!$G$3)</f>
        <v/>
      </c>
      <c r="N154" s="60" t="str">
        <f>IF(tblAnalyse[[#This Row],[Datum]]="","",COUNTA(INDEX(tblAnalyse[Datum],1):tblAnalyse[[#This Row],[Datum]]))</f>
        <v/>
      </c>
    </row>
    <row r="155" spans="13:14" x14ac:dyDescent="0.25">
      <c r="M155" s="60" t="str">
        <f>IF(tblAnalyse[[#This Row],[Datum]]="","",tblAnalyse[[#This Row],[Datum]]-Start!$G$3)</f>
        <v/>
      </c>
      <c r="N155" s="60" t="str">
        <f>IF(tblAnalyse[[#This Row],[Datum]]="","",COUNTA(INDEX(tblAnalyse[Datum],1):tblAnalyse[[#This Row],[Datum]]))</f>
        <v/>
      </c>
    </row>
    <row r="156" spans="13:14" x14ac:dyDescent="0.25">
      <c r="M156" s="60" t="str">
        <f>IF(tblAnalyse[[#This Row],[Datum]]="","",tblAnalyse[[#This Row],[Datum]]-Start!$G$3)</f>
        <v/>
      </c>
      <c r="N156" s="60" t="str">
        <f>IF(tblAnalyse[[#This Row],[Datum]]="","",COUNTA(INDEX(tblAnalyse[Datum],1):tblAnalyse[[#This Row],[Datum]]))</f>
        <v/>
      </c>
    </row>
    <row r="157" spans="13:14" x14ac:dyDescent="0.25">
      <c r="M157" s="60" t="str">
        <f>IF(tblAnalyse[[#This Row],[Datum]]="","",tblAnalyse[[#This Row],[Datum]]-Start!$G$3)</f>
        <v/>
      </c>
      <c r="N157" s="60" t="str">
        <f>IF(tblAnalyse[[#This Row],[Datum]]="","",COUNTA(INDEX(tblAnalyse[Datum],1):tblAnalyse[[#This Row],[Datum]]))</f>
        <v/>
      </c>
    </row>
    <row r="158" spans="13:14" x14ac:dyDescent="0.25">
      <c r="M158" s="60" t="str">
        <f>IF(tblAnalyse[[#This Row],[Datum]]="","",tblAnalyse[[#This Row],[Datum]]-Start!$G$3)</f>
        <v/>
      </c>
      <c r="N158" s="60" t="str">
        <f>IF(tblAnalyse[[#This Row],[Datum]]="","",COUNTA(INDEX(tblAnalyse[Datum],1):tblAnalyse[[#This Row],[Datum]]))</f>
        <v/>
      </c>
    </row>
    <row r="159" spans="13:14" x14ac:dyDescent="0.25">
      <c r="M159" s="60" t="str">
        <f>IF(tblAnalyse[[#This Row],[Datum]]="","",tblAnalyse[[#This Row],[Datum]]-Start!$G$3)</f>
        <v/>
      </c>
      <c r="N159" s="60" t="str">
        <f>IF(tblAnalyse[[#This Row],[Datum]]="","",COUNTA(INDEX(tblAnalyse[Datum],1):tblAnalyse[[#This Row],[Datum]]))</f>
        <v/>
      </c>
    </row>
    <row r="160" spans="13:14" x14ac:dyDescent="0.25">
      <c r="M160" s="60" t="str">
        <f>IF(tblAnalyse[[#This Row],[Datum]]="","",tblAnalyse[[#This Row],[Datum]]-Start!$G$3)</f>
        <v/>
      </c>
      <c r="N160" s="60" t="str">
        <f>IF(tblAnalyse[[#This Row],[Datum]]="","",COUNTA(INDEX(tblAnalyse[Datum],1):tblAnalyse[[#This Row],[Datum]]))</f>
        <v/>
      </c>
    </row>
    <row r="161" spans="13:14" x14ac:dyDescent="0.25">
      <c r="M161" s="60" t="str">
        <f>IF(tblAnalyse[[#This Row],[Datum]]="","",tblAnalyse[[#This Row],[Datum]]-Start!$G$3)</f>
        <v/>
      </c>
      <c r="N161" s="60" t="str">
        <f>IF(tblAnalyse[[#This Row],[Datum]]="","",COUNTA(INDEX(tblAnalyse[Datum],1):tblAnalyse[[#This Row],[Datum]]))</f>
        <v/>
      </c>
    </row>
    <row r="162" spans="13:14" x14ac:dyDescent="0.25">
      <c r="M162" s="60" t="str">
        <f>IF(tblAnalyse[[#This Row],[Datum]]="","",tblAnalyse[[#This Row],[Datum]]-Start!$G$3)</f>
        <v/>
      </c>
      <c r="N162" s="60" t="str">
        <f>IF(tblAnalyse[[#This Row],[Datum]]="","",COUNTA(INDEX(tblAnalyse[Datum],1):tblAnalyse[[#This Row],[Datum]]))</f>
        <v/>
      </c>
    </row>
    <row r="163" spans="13:14" x14ac:dyDescent="0.25">
      <c r="M163" s="60" t="str">
        <f>IF(tblAnalyse[[#This Row],[Datum]]="","",tblAnalyse[[#This Row],[Datum]]-Start!$G$3)</f>
        <v/>
      </c>
      <c r="N163" s="60" t="str">
        <f>IF(tblAnalyse[[#This Row],[Datum]]="","",COUNTA(INDEX(tblAnalyse[Datum],1):tblAnalyse[[#This Row],[Datum]]))</f>
        <v/>
      </c>
    </row>
    <row r="164" spans="13:14" x14ac:dyDescent="0.25">
      <c r="M164" s="60" t="str">
        <f>IF(tblAnalyse[[#This Row],[Datum]]="","",tblAnalyse[[#This Row],[Datum]]-Start!$G$3)</f>
        <v/>
      </c>
      <c r="N164" s="60" t="str">
        <f>IF(tblAnalyse[[#This Row],[Datum]]="","",COUNTA(INDEX(tblAnalyse[Datum],1):tblAnalyse[[#This Row],[Datum]]))</f>
        <v/>
      </c>
    </row>
    <row r="165" spans="13:14" x14ac:dyDescent="0.25">
      <c r="M165" s="60" t="str">
        <f>IF(tblAnalyse[[#This Row],[Datum]]="","",tblAnalyse[[#This Row],[Datum]]-Start!$G$3)</f>
        <v/>
      </c>
      <c r="N165" s="60" t="str">
        <f>IF(tblAnalyse[[#This Row],[Datum]]="","",COUNTA(INDEX(tblAnalyse[Datum],1):tblAnalyse[[#This Row],[Datum]]))</f>
        <v/>
      </c>
    </row>
    <row r="166" spans="13:14" x14ac:dyDescent="0.25">
      <c r="M166" s="60" t="str">
        <f>IF(tblAnalyse[[#This Row],[Datum]]="","",tblAnalyse[[#This Row],[Datum]]-Start!$G$3)</f>
        <v/>
      </c>
      <c r="N166" s="60" t="str">
        <f>IF(tblAnalyse[[#This Row],[Datum]]="","",COUNTA(INDEX(tblAnalyse[Datum],1):tblAnalyse[[#This Row],[Datum]]))</f>
        <v/>
      </c>
    </row>
    <row r="167" spans="13:14" x14ac:dyDescent="0.25">
      <c r="M167" s="60" t="str">
        <f>IF(tblAnalyse[[#This Row],[Datum]]="","",tblAnalyse[[#This Row],[Datum]]-Start!$G$3)</f>
        <v/>
      </c>
      <c r="N167" s="60" t="str">
        <f>IF(tblAnalyse[[#This Row],[Datum]]="","",COUNTA(INDEX(tblAnalyse[Datum],1):tblAnalyse[[#This Row],[Datum]]))</f>
        <v/>
      </c>
    </row>
    <row r="168" spans="13:14" x14ac:dyDescent="0.25">
      <c r="M168" s="60" t="str">
        <f>IF(tblAnalyse[[#This Row],[Datum]]="","",tblAnalyse[[#This Row],[Datum]]-Start!$G$3)</f>
        <v/>
      </c>
      <c r="N168" s="60" t="str">
        <f>IF(tblAnalyse[[#This Row],[Datum]]="","",COUNTA(INDEX(tblAnalyse[Datum],1):tblAnalyse[[#This Row],[Datum]]))</f>
        <v/>
      </c>
    </row>
    <row r="169" spans="13:14" x14ac:dyDescent="0.25">
      <c r="M169" s="60" t="str">
        <f>IF(tblAnalyse[[#This Row],[Datum]]="","",tblAnalyse[[#This Row],[Datum]]-Start!$G$3)</f>
        <v/>
      </c>
      <c r="N169" s="60" t="str">
        <f>IF(tblAnalyse[[#This Row],[Datum]]="","",COUNTA(INDEX(tblAnalyse[Datum],1):tblAnalyse[[#This Row],[Datum]]))</f>
        <v/>
      </c>
    </row>
    <row r="170" spans="13:14" x14ac:dyDescent="0.25">
      <c r="M170" s="60" t="str">
        <f>IF(tblAnalyse[[#This Row],[Datum]]="","",tblAnalyse[[#This Row],[Datum]]-Start!$G$3)</f>
        <v/>
      </c>
      <c r="N170" s="60" t="str">
        <f>IF(tblAnalyse[[#This Row],[Datum]]="","",COUNTA(INDEX(tblAnalyse[Datum],1):tblAnalyse[[#This Row],[Datum]]))</f>
        <v/>
      </c>
    </row>
    <row r="171" spans="13:14" x14ac:dyDescent="0.25">
      <c r="M171" s="60" t="str">
        <f>IF(tblAnalyse[[#This Row],[Datum]]="","",tblAnalyse[[#This Row],[Datum]]-Start!$G$3)</f>
        <v/>
      </c>
      <c r="N171" s="60" t="str">
        <f>IF(tblAnalyse[[#This Row],[Datum]]="","",COUNTA(INDEX(tblAnalyse[Datum],1):tblAnalyse[[#This Row],[Datum]]))</f>
        <v/>
      </c>
    </row>
    <row r="172" spans="13:14" x14ac:dyDescent="0.25">
      <c r="M172" s="60" t="str">
        <f>IF(tblAnalyse[[#This Row],[Datum]]="","",tblAnalyse[[#This Row],[Datum]]-Start!$G$3)</f>
        <v/>
      </c>
      <c r="N172" s="60" t="str">
        <f>IF(tblAnalyse[[#This Row],[Datum]]="","",COUNTA(INDEX(tblAnalyse[Datum],1):tblAnalyse[[#This Row],[Datum]]))</f>
        <v/>
      </c>
    </row>
    <row r="173" spans="13:14" x14ac:dyDescent="0.25">
      <c r="M173" s="60" t="str">
        <f>IF(tblAnalyse[[#This Row],[Datum]]="","",tblAnalyse[[#This Row],[Datum]]-Start!$G$3)</f>
        <v/>
      </c>
      <c r="N173" s="60" t="str">
        <f>IF(tblAnalyse[[#This Row],[Datum]]="","",COUNTA(INDEX(tblAnalyse[Datum],1):tblAnalyse[[#This Row],[Datum]]))</f>
        <v/>
      </c>
    </row>
    <row r="174" spans="13:14" x14ac:dyDescent="0.25">
      <c r="M174" s="60" t="str">
        <f>IF(tblAnalyse[[#This Row],[Datum]]="","",tblAnalyse[[#This Row],[Datum]]-Start!$G$3)</f>
        <v/>
      </c>
      <c r="N174" s="60" t="str">
        <f>IF(tblAnalyse[[#This Row],[Datum]]="","",COUNTA(INDEX(tblAnalyse[Datum],1):tblAnalyse[[#This Row],[Datum]]))</f>
        <v/>
      </c>
    </row>
    <row r="175" spans="13:14" x14ac:dyDescent="0.25">
      <c r="M175" s="60" t="str">
        <f>IF(tblAnalyse[[#This Row],[Datum]]="","",tblAnalyse[[#This Row],[Datum]]-Start!$G$3)</f>
        <v/>
      </c>
      <c r="N175" s="60" t="str">
        <f>IF(tblAnalyse[[#This Row],[Datum]]="","",COUNTA(INDEX(tblAnalyse[Datum],1):tblAnalyse[[#This Row],[Datum]]))</f>
        <v/>
      </c>
    </row>
    <row r="176" spans="13:14" x14ac:dyDescent="0.25">
      <c r="M176" s="60" t="str">
        <f>IF(tblAnalyse[[#This Row],[Datum]]="","",tblAnalyse[[#This Row],[Datum]]-Start!$G$3)</f>
        <v/>
      </c>
      <c r="N176" s="60" t="str">
        <f>IF(tblAnalyse[[#This Row],[Datum]]="","",COUNTA(INDEX(tblAnalyse[Datum],1):tblAnalyse[[#This Row],[Datum]]))</f>
        <v/>
      </c>
    </row>
    <row r="177" spans="13:14" x14ac:dyDescent="0.25">
      <c r="M177" s="60" t="str">
        <f>IF(tblAnalyse[[#This Row],[Datum]]="","",tblAnalyse[[#This Row],[Datum]]-Start!$G$3)</f>
        <v/>
      </c>
      <c r="N177" s="60" t="str">
        <f>IF(tblAnalyse[[#This Row],[Datum]]="","",COUNTA(INDEX(tblAnalyse[Datum],1):tblAnalyse[[#This Row],[Datum]]))</f>
        <v/>
      </c>
    </row>
    <row r="178" spans="13:14" x14ac:dyDescent="0.25">
      <c r="M178" s="60" t="str">
        <f>IF(tblAnalyse[[#This Row],[Datum]]="","",tblAnalyse[[#This Row],[Datum]]-Start!$G$3)</f>
        <v/>
      </c>
      <c r="N178" s="60" t="str">
        <f>IF(tblAnalyse[[#This Row],[Datum]]="","",COUNTA(INDEX(tblAnalyse[Datum],1):tblAnalyse[[#This Row],[Datum]]))</f>
        <v/>
      </c>
    </row>
    <row r="179" spans="13:14" x14ac:dyDescent="0.25">
      <c r="M179" s="60" t="str">
        <f>IF(tblAnalyse[[#This Row],[Datum]]="","",tblAnalyse[[#This Row],[Datum]]-Start!$G$3)</f>
        <v/>
      </c>
      <c r="N179" s="60" t="str">
        <f>IF(tblAnalyse[[#This Row],[Datum]]="","",COUNTA(INDEX(tblAnalyse[Datum],1):tblAnalyse[[#This Row],[Datum]]))</f>
        <v/>
      </c>
    </row>
    <row r="180" spans="13:14" x14ac:dyDescent="0.25">
      <c r="M180" s="60" t="str">
        <f>IF(tblAnalyse[[#This Row],[Datum]]="","",tblAnalyse[[#This Row],[Datum]]-Start!$G$3)</f>
        <v/>
      </c>
      <c r="N180" s="60" t="str">
        <f>IF(tblAnalyse[[#This Row],[Datum]]="","",COUNTA(INDEX(tblAnalyse[Datum],1):tblAnalyse[[#This Row],[Datum]]))</f>
        <v/>
      </c>
    </row>
    <row r="181" spans="13:14" x14ac:dyDescent="0.25">
      <c r="M181" s="60" t="str">
        <f>IF(tblAnalyse[[#This Row],[Datum]]="","",tblAnalyse[[#This Row],[Datum]]-Start!$G$3)</f>
        <v/>
      </c>
      <c r="N181" s="60" t="str">
        <f>IF(tblAnalyse[[#This Row],[Datum]]="","",COUNTA(INDEX(tblAnalyse[Datum],1):tblAnalyse[[#This Row],[Datum]]))</f>
        <v/>
      </c>
    </row>
    <row r="182" spans="13:14" x14ac:dyDescent="0.25">
      <c r="M182" s="60" t="str">
        <f>IF(tblAnalyse[[#This Row],[Datum]]="","",tblAnalyse[[#This Row],[Datum]]-Start!$G$3)</f>
        <v/>
      </c>
      <c r="N182" s="60" t="str">
        <f>IF(tblAnalyse[[#This Row],[Datum]]="","",COUNTA(INDEX(tblAnalyse[Datum],1):tblAnalyse[[#This Row],[Datum]]))</f>
        <v/>
      </c>
    </row>
    <row r="183" spans="13:14" x14ac:dyDescent="0.25">
      <c r="M183" s="60" t="str">
        <f>IF(tblAnalyse[[#This Row],[Datum]]="","",tblAnalyse[[#This Row],[Datum]]-Start!$G$3)</f>
        <v/>
      </c>
      <c r="N183" s="60" t="str">
        <f>IF(tblAnalyse[[#This Row],[Datum]]="","",COUNTA(INDEX(tblAnalyse[Datum],1):tblAnalyse[[#This Row],[Datum]]))</f>
        <v/>
      </c>
    </row>
    <row r="184" spans="13:14" x14ac:dyDescent="0.25">
      <c r="M184" s="60" t="str">
        <f>IF(tblAnalyse[[#This Row],[Datum]]="","",tblAnalyse[[#This Row],[Datum]]-Start!$G$3)</f>
        <v/>
      </c>
      <c r="N184" s="60" t="str">
        <f>IF(tblAnalyse[[#This Row],[Datum]]="","",COUNTA(INDEX(tblAnalyse[Datum],1):tblAnalyse[[#This Row],[Datum]]))</f>
        <v/>
      </c>
    </row>
    <row r="185" spans="13:14" x14ac:dyDescent="0.25">
      <c r="M185" s="60" t="str">
        <f>IF(tblAnalyse[[#This Row],[Datum]]="","",tblAnalyse[[#This Row],[Datum]]-Start!$G$3)</f>
        <v/>
      </c>
      <c r="N185" s="60" t="str">
        <f>IF(tblAnalyse[[#This Row],[Datum]]="","",COUNTA(INDEX(tblAnalyse[Datum],1):tblAnalyse[[#This Row],[Datum]]))</f>
        <v/>
      </c>
    </row>
    <row r="186" spans="13:14" x14ac:dyDescent="0.25">
      <c r="M186" s="60" t="str">
        <f>IF(tblAnalyse[[#This Row],[Datum]]="","",tblAnalyse[[#This Row],[Datum]]-Start!$G$3)</f>
        <v/>
      </c>
      <c r="N186" s="60" t="str">
        <f>IF(tblAnalyse[[#This Row],[Datum]]="","",COUNTA(INDEX(tblAnalyse[Datum],1):tblAnalyse[[#This Row],[Datum]]))</f>
        <v/>
      </c>
    </row>
    <row r="187" spans="13:14" x14ac:dyDescent="0.25">
      <c r="M187" s="60" t="str">
        <f>IF(tblAnalyse[[#This Row],[Datum]]="","",tblAnalyse[[#This Row],[Datum]]-Start!$G$3)</f>
        <v/>
      </c>
      <c r="N187" s="60" t="str">
        <f>IF(tblAnalyse[[#This Row],[Datum]]="","",COUNTA(INDEX(tblAnalyse[Datum],1):tblAnalyse[[#This Row],[Datum]]))</f>
        <v/>
      </c>
    </row>
    <row r="188" spans="13:14" x14ac:dyDescent="0.25">
      <c r="M188" s="60" t="str">
        <f>IF(tblAnalyse[[#This Row],[Datum]]="","",tblAnalyse[[#This Row],[Datum]]-Start!$G$3)</f>
        <v/>
      </c>
      <c r="N188" s="60" t="str">
        <f>IF(tblAnalyse[[#This Row],[Datum]]="","",COUNTA(INDEX(tblAnalyse[Datum],1):tblAnalyse[[#This Row],[Datum]]))</f>
        <v/>
      </c>
    </row>
    <row r="189" spans="13:14" x14ac:dyDescent="0.25">
      <c r="M189" s="60" t="str">
        <f>IF(tblAnalyse[[#This Row],[Datum]]="","",tblAnalyse[[#This Row],[Datum]]-Start!$G$3)</f>
        <v/>
      </c>
      <c r="N189" s="60" t="str">
        <f>IF(tblAnalyse[[#This Row],[Datum]]="","",COUNTA(INDEX(tblAnalyse[Datum],1):tblAnalyse[[#This Row],[Datum]]))</f>
        <v/>
      </c>
    </row>
    <row r="190" spans="13:14" x14ac:dyDescent="0.25">
      <c r="M190" s="60" t="str">
        <f>IF(tblAnalyse[[#This Row],[Datum]]="","",tblAnalyse[[#This Row],[Datum]]-Start!$G$3)</f>
        <v/>
      </c>
      <c r="N190" s="60" t="str">
        <f>IF(tblAnalyse[[#This Row],[Datum]]="","",COUNTA(INDEX(tblAnalyse[Datum],1):tblAnalyse[[#This Row],[Datum]]))</f>
        <v/>
      </c>
    </row>
    <row r="191" spans="13:14" x14ac:dyDescent="0.25">
      <c r="M191" s="60" t="str">
        <f>IF(tblAnalyse[[#This Row],[Datum]]="","",tblAnalyse[[#This Row],[Datum]]-Start!$G$3)</f>
        <v/>
      </c>
      <c r="N191" s="60" t="str">
        <f>IF(tblAnalyse[[#This Row],[Datum]]="","",COUNTA(INDEX(tblAnalyse[Datum],1):tblAnalyse[[#This Row],[Datum]]))</f>
        <v/>
      </c>
    </row>
    <row r="192" spans="13:14" x14ac:dyDescent="0.25">
      <c r="M192" s="60" t="str">
        <f>IF(tblAnalyse[[#This Row],[Datum]]="","",tblAnalyse[[#This Row],[Datum]]-Start!$G$3)</f>
        <v/>
      </c>
      <c r="N192" s="60" t="str">
        <f>IF(tblAnalyse[[#This Row],[Datum]]="","",COUNTA(INDEX(tblAnalyse[Datum],1):tblAnalyse[[#This Row],[Datum]]))</f>
        <v/>
      </c>
    </row>
    <row r="193" spans="13:14" x14ac:dyDescent="0.25">
      <c r="M193" s="60" t="str">
        <f>IF(tblAnalyse[[#This Row],[Datum]]="","",tblAnalyse[[#This Row],[Datum]]-Start!$G$3)</f>
        <v/>
      </c>
      <c r="N193" s="60" t="str">
        <f>IF(tblAnalyse[[#This Row],[Datum]]="","",COUNTA(INDEX(tblAnalyse[Datum],1):tblAnalyse[[#This Row],[Datum]]))</f>
        <v/>
      </c>
    </row>
    <row r="194" spans="13:14" x14ac:dyDescent="0.25">
      <c r="M194" s="60" t="str">
        <f>IF(tblAnalyse[[#This Row],[Datum]]="","",tblAnalyse[[#This Row],[Datum]]-Start!$G$3)</f>
        <v/>
      </c>
      <c r="N194" s="60" t="str">
        <f>IF(tblAnalyse[[#This Row],[Datum]]="","",COUNTA(INDEX(tblAnalyse[Datum],1):tblAnalyse[[#This Row],[Datum]]))</f>
        <v/>
      </c>
    </row>
    <row r="195" spans="13:14" x14ac:dyDescent="0.25">
      <c r="M195" s="60" t="str">
        <f>IF(tblAnalyse[[#This Row],[Datum]]="","",tblAnalyse[[#This Row],[Datum]]-Start!$G$3)</f>
        <v/>
      </c>
      <c r="N195" s="60" t="str">
        <f>IF(tblAnalyse[[#This Row],[Datum]]="","",COUNTA(INDEX(tblAnalyse[Datum],1):tblAnalyse[[#This Row],[Datum]]))</f>
        <v/>
      </c>
    </row>
    <row r="196" spans="13:14" x14ac:dyDescent="0.25">
      <c r="M196" s="60" t="str">
        <f>IF(tblAnalyse[[#This Row],[Datum]]="","",tblAnalyse[[#This Row],[Datum]]-Start!$G$3)</f>
        <v/>
      </c>
      <c r="N196" s="60" t="str">
        <f>IF(tblAnalyse[[#This Row],[Datum]]="","",COUNTA(INDEX(tblAnalyse[Datum],1):tblAnalyse[[#This Row],[Datum]]))</f>
        <v/>
      </c>
    </row>
    <row r="197" spans="13:14" x14ac:dyDescent="0.25">
      <c r="M197" s="60" t="str">
        <f>IF(tblAnalyse[[#This Row],[Datum]]="","",tblAnalyse[[#This Row],[Datum]]-Start!$G$3)</f>
        <v/>
      </c>
      <c r="N197" s="60" t="str">
        <f>IF(tblAnalyse[[#This Row],[Datum]]="","",COUNTA(INDEX(tblAnalyse[Datum],1):tblAnalyse[[#This Row],[Datum]]))</f>
        <v/>
      </c>
    </row>
    <row r="198" spans="13:14" x14ac:dyDescent="0.25">
      <c r="M198" s="60" t="str">
        <f>IF(tblAnalyse[[#This Row],[Datum]]="","",tblAnalyse[[#This Row],[Datum]]-Start!$G$3)</f>
        <v/>
      </c>
      <c r="N198" s="60" t="str">
        <f>IF(tblAnalyse[[#This Row],[Datum]]="","",COUNTA(INDEX(tblAnalyse[Datum],1):tblAnalyse[[#This Row],[Datum]]))</f>
        <v/>
      </c>
    </row>
    <row r="199" spans="13:14" x14ac:dyDescent="0.25">
      <c r="M199" s="60" t="str">
        <f>IF(tblAnalyse[[#This Row],[Datum]]="","",tblAnalyse[[#This Row],[Datum]]-Start!$G$3)</f>
        <v/>
      </c>
      <c r="N199" s="60" t="str">
        <f>IF(tblAnalyse[[#This Row],[Datum]]="","",COUNTA(INDEX(tblAnalyse[Datum],1):tblAnalyse[[#This Row],[Datum]]))</f>
        <v/>
      </c>
    </row>
    <row r="200" spans="13:14" x14ac:dyDescent="0.25">
      <c r="M200" s="60" t="str">
        <f>IF(tblAnalyse[[#This Row],[Datum]]="","",tblAnalyse[[#This Row],[Datum]]-Start!$G$3)</f>
        <v/>
      </c>
      <c r="N200" s="60" t="str">
        <f>IF(tblAnalyse[[#This Row],[Datum]]="","",COUNTA(INDEX(tblAnalyse[Datum],1):tblAnalyse[[#This Row],[Datum]]))</f>
        <v/>
      </c>
    </row>
    <row r="201" spans="13:14" x14ac:dyDescent="0.25">
      <c r="M201" s="60" t="str">
        <f>IF(tblAnalyse[[#This Row],[Datum]]="","",tblAnalyse[[#This Row],[Datum]]-Start!$G$3)</f>
        <v/>
      </c>
      <c r="N201" s="60" t="str">
        <f>IF(tblAnalyse[[#This Row],[Datum]]="","",COUNTA(INDEX(tblAnalyse[Datum],1):tblAnalyse[[#This Row],[Datum]]))</f>
        <v/>
      </c>
    </row>
  </sheetData>
  <sheetProtection algorithmName="SHA-512" hashValue="mDVqb8a6upsdkXf0ZeXGYan5v3Se5fu3RY/lcLuPdbwcy6Z3yr63JY9PJtQMFmI0p7GskOy9ailJKW6PZwdExw==" saltValue="NucES0ubeT8AzQ+yNcmXbg==" spinCount="100000" sheet="1" objects="1" scenarios="1" insertRows="0" deleteRows="0" selectLockedCells="1"/>
  <dataValidations count="1">
    <dataValidation type="custom" allowBlank="1" showInputMessage="1" showErrorMessage="1" errorTitle="Ungültiges Datum" error="Datum darf nicht früher sein als das Datum in der Zeile darüber." sqref="A2:A201" xr:uid="{10C483E4-B017-4BAA-84E1-FAA9A60DEB9A}">
      <formula1>OR(A2="",IF(ROW(A2)=2,TRUE,A2&gt;=A1))</formula1>
    </dataValidation>
  </dataValidations>
  <pageMargins left="0.7" right="0.7" top="0.78740157499999996" bottom="0.78740157499999996" header="0.3" footer="0.3"/>
  <customProperties>
    <customPr name="_pios_id" r:id="rId1"/>
  </customPropertie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859AD-2ED6-4973-9998-025EE8C2C399}">
  <sheetPr codeName="Tabelle4">
    <tabColor theme="9" tint="0.39997558519241921"/>
  </sheetPr>
  <dimension ref="A1:U201"/>
  <sheetViews>
    <sheetView showGridLines="0" zoomScaleNormal="10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26" customWidth="1"/>
    <col min="3" max="3" width="6.5703125" style="27" customWidth="1"/>
    <col min="4" max="4" width="16.140625" style="39" customWidth="1"/>
    <col min="5" max="5" width="6.28515625" style="38" hidden="1" customWidth="1"/>
    <col min="6" max="6" width="8.28515625" hidden="1" customWidth="1"/>
    <col min="7" max="7" width="3.5703125" customWidth="1"/>
    <col min="8" max="8" width="23.85546875" customWidth="1"/>
    <col min="9" max="9" width="5.5703125" customWidth="1"/>
    <col min="10" max="10" width="26.42578125" customWidth="1"/>
  </cols>
  <sheetData>
    <row r="1" spans="1:21" s="1" customFormat="1" ht="30" customHeight="1" x14ac:dyDescent="0.25">
      <c r="A1" s="40" t="s">
        <v>5</v>
      </c>
      <c r="B1" s="56" t="s">
        <v>42</v>
      </c>
      <c r="C1" s="57" t="s">
        <v>50</v>
      </c>
      <c r="D1" s="57" t="s">
        <v>51</v>
      </c>
      <c r="E1" s="57" t="s">
        <v>0</v>
      </c>
      <c r="F1" s="58" t="s">
        <v>6</v>
      </c>
      <c r="G1" s="64"/>
      <c r="H1" s="64"/>
      <c r="I1" s="64"/>
      <c r="J1" s="46"/>
      <c r="K1" s="46"/>
      <c r="L1" s="46"/>
      <c r="M1" s="46"/>
      <c r="N1" s="46"/>
      <c r="O1" s="46"/>
      <c r="P1" s="46"/>
      <c r="Q1" s="46"/>
      <c r="R1" s="46"/>
      <c r="S1" s="46"/>
      <c r="T1" s="46"/>
      <c r="U1" s="46"/>
    </row>
    <row r="2" spans="1:21" s="2" customFormat="1" ht="15" customHeight="1" x14ac:dyDescent="0.25">
      <c r="A2" s="60">
        <v>0</v>
      </c>
      <c r="B2" s="47" cm="1">
        <f t="array" ref="B2">IF(ROW()=2,Start!$G$3,IFERROR(INDEX(tblAnalyse[Datum],_xlfn.AGGREGATE(15,6,(ROW(tblAnalyse[Datum])-ROW(INDEX(tblAnalyse[Datum],1))+1)/(tblAnalyse[Datum]&lt;&gt;""),ROW()-2)),""))</f>
        <v>45994</v>
      </c>
      <c r="C2" s="48" cm="1">
        <f t="array" ref="C2">IF(ROW()=2,Start!$E$12,IF(B2="","",IFERROR(INDEX(tblAnalyse[Cobalt],_xlfn.AGGREGATE(15,6,(ROW(tblAnalyse[Datum])-ROW(INDEX(tblAnalyse[Datum],1))+1)/(tblAnalyse[Datum]&lt;&gt;""),ROW()-2)),"")))</f>
        <v>1</v>
      </c>
      <c r="D2" s="48">
        <f>IF(ROW()=2,Start!$G$12,IF(B2="","",MIN($I$5,MAX($I$4,D1 + $I$2*(Start!$E$12-C2) - IF(C2 &gt; Start!$E$12, $I$3*E2, 0)))))</f>
        <v>42</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1.5</v>
      </c>
      <c r="J2" s="55"/>
      <c r="K2" s="55"/>
      <c r="L2" s="55"/>
      <c r="M2" s="55"/>
      <c r="N2" s="55"/>
      <c r="O2" s="55"/>
      <c r="P2" s="55"/>
      <c r="Q2" s="55"/>
      <c r="R2" s="55"/>
      <c r="S2" s="55"/>
      <c r="T2" s="55"/>
      <c r="U2" s="55"/>
    </row>
    <row r="3" spans="1:21" s="2" customFormat="1" ht="15" customHeight="1" x14ac:dyDescent="0.25">
      <c r="A3" s="60">
        <f>IF(B3="","",COUNT($B$3:B3))</f>
        <v>1</v>
      </c>
      <c r="B3" s="47" cm="1">
        <f t="array" ref="B3">IF(ROW()=2,Start!$G$3,IFERROR(INDEX(tblAnalyse[Datum],_xlfn.AGGREGATE(15,6,(ROW(tblAnalyse[Datum])-ROW(INDEX(tblAnalyse[Datum],1))+1)/(tblAnalyse[Datum]&lt;&gt;""),ROW()-2)),""))</f>
        <v>46027</v>
      </c>
      <c r="C3" s="48" cm="1">
        <f t="array" ref="C3">IF(ROW()=2,Start!$E$12,IF(B2="","",IFERROR(INDEX(tblAnalyse[Cobalt],_xlfn.AGGREGATE(15,6,(ROW(tblAnalyse[Datum])-ROW(INDEX(tblAnalyse[Datum],1))+1)/(tblAnalyse[Datum]&lt;&gt;""),ROW()-2)),"")))</f>
        <v>0.3</v>
      </c>
      <c r="D3" s="48">
        <f>IF(ROW()=2,Start!$G$12,IF(B3="","",MIN($I$5,MAX($I$4,D2 + $I$2*(Start!$E$12-C3) - IF(C3 &gt; Start!$E$12, $I$3*E3, 0)))))</f>
        <v>43.05</v>
      </c>
      <c r="E3" s="49">
        <f t="shared" ref="E3:E61" ca="1" si="0">IF(ROW()=2,0,IF(B3="","",IF(ROW()=3,(C3-C2)/F3,SLOPE(OFFSET(C3,-2,0,3,1),OFFSET(F3,-2,0,3,1)))))</f>
        <v>-2.121212121212121E-2</v>
      </c>
      <c r="F3" s="49" cm="1">
        <f t="array" ref="F3">IF(ROW()=2,0,IF(B3="","",IFERROR(INDEX(tblAnalyse[Kumulative Zeit],_xlfn.AGGREGATE(15,6,(ROW(tblAnalyse[Datum])-ROW(INDEX(tblAnalyse[Datum],1))+1)/(tblAnalyse[Datum]&lt;&gt;""),ROW()-2)),"")))</f>
        <v>33</v>
      </c>
      <c r="G3" s="45"/>
      <c r="H3" s="50" t="s">
        <v>4</v>
      </c>
      <c r="I3" s="61">
        <v>5</v>
      </c>
      <c r="J3" s="55"/>
      <c r="K3" s="55"/>
      <c r="L3" s="55"/>
      <c r="M3" s="55"/>
      <c r="N3" s="55"/>
      <c r="O3" s="55"/>
      <c r="P3" s="55"/>
      <c r="Q3" s="55"/>
      <c r="R3" s="55"/>
      <c r="S3" s="55"/>
      <c r="T3" s="55"/>
      <c r="U3" s="55"/>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IF(ROW()=2,Start!$E$12,IF(B2="","",IFERROR(INDEX(tblAnalyse[Cobalt],_xlfn.AGGREGATE(15,6,(ROW(tblAnalyse[Datum])-ROW(INDEX(tblAnalyse[Datum],1))+1)/(tblAnalyse[Datum]&lt;&gt;""),ROW()-2)),"")))</f>
        <v>0.3</v>
      </c>
      <c r="D4" s="48">
        <f>IF(ROW()=2,Start!$G$12,IF(B4="","",MIN($I$5,MAX($I$4,D3 + $I$2*(Start!$E$12-C4) - IF(C4 &gt; Start!$E$12, $I$3*E4, 0)))))</f>
        <v>44.099999999999994</v>
      </c>
      <c r="E4" s="49">
        <f t="shared" ca="1" si="0"/>
        <v>-1.0190256558085904E-2</v>
      </c>
      <c r="F4" s="49" cm="1">
        <f t="array" ref="F4">IF(ROW()=2,0,IF(B4="","",IFERROR(INDEX(tblAnalyse[Kumulative Zeit],_xlfn.AGGREGATE(15,6,(ROW(tblAnalyse[Datum])-ROW(INDEX(tblAnalyse[Datum],1))+1)/(tblAnalyse[Datum]&lt;&gt;""),ROW()-2)),"")))</f>
        <v>68</v>
      </c>
      <c r="G4" s="45"/>
      <c r="H4" s="50" t="s">
        <v>1</v>
      </c>
      <c r="I4" s="61">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IF(ROW()=2,Start!$E$12,IF(B2="","",IFERROR(INDEX(tblAnalyse[Cobalt],_xlfn.AGGREGATE(15,6,(ROW(tblAnalyse[Datum])-ROW(INDEX(tblAnalyse[Datum],1))+1)/(tblAnalyse[Datum]&lt;&gt;""),ROW()-2)),"")))</f>
        <v>0.3</v>
      </c>
      <c r="D5" s="48">
        <f>IF(ROW()=2,Start!$G$12,IF(B5="","",MIN($I$5,MAX($I$4,D4 + $I$2*(Start!$E$12-C5) - IF(C5 &gt; Start!$E$12, $I$3*E5, 0)))))</f>
        <v>45.149999999999991</v>
      </c>
      <c r="E5" s="49">
        <f t="shared" ca="1" si="0"/>
        <v>0</v>
      </c>
      <c r="F5" s="49" cm="1">
        <f t="array" ref="F5">IF(ROW()=2,0,IF(B5="","",IFERROR(INDEX(tblAnalyse[Kumulative Zeit],_xlfn.AGGREGATE(15,6,(ROW(tblAnalyse[Datum])-ROW(INDEX(tblAnalyse[Datum],1))+1)/(tblAnalyse[Datum]&lt;&gt;""),ROW()-2)),"")))</f>
        <v>139</v>
      </c>
      <c r="G5" s="45"/>
      <c r="H5" s="50" t="s">
        <v>2</v>
      </c>
      <c r="I5" s="61">
        <v>50</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IF(ROW()=2,Start!$E$12,IF(B2="","",IFERROR(INDEX(tblAnalyse[Cobalt],_xlfn.AGGREGATE(15,6,(ROW(tblAnalyse[Datum])-ROW(INDEX(tblAnalyse[Datum],1))+1)/(tblAnalyse[Datum]&lt;&gt;""),ROW()-2)),"")))</f>
        <v>0.3</v>
      </c>
      <c r="D6" s="48">
        <f>IF(ROW()=2,Start!$G$12,IF(B6="","",MIN($I$5,MAX($I$4,D5 + $I$2*(Start!$E$12-C6) - IF(C6 &gt; Start!$E$12, $I$3*E6, 0)))))</f>
        <v>46.199999999999989</v>
      </c>
      <c r="E6" s="49">
        <f t="shared" ca="1" si="0"/>
        <v>0</v>
      </c>
      <c r="F6" s="49" cm="1">
        <f t="array" ref="F6">IF(ROW()=2,0,IF(B6="","",IFERROR(INDEX(tblAnalyse[Kumulative Zeit],_xlfn.AGGREGATE(15,6,(ROW(tblAnalyse[Datum])-ROW(INDEX(tblAnalyse[Datum],1))+1)/(tblAnalyse[Datum]&lt;&gt;""),ROW()-2)),"")))</f>
        <v>166</v>
      </c>
      <c r="G6" s="45"/>
      <c r="H6" s="45"/>
      <c r="I6" s="59"/>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IF(ROW()=2,Start!$E$12,IF(B2="","",IFERROR(INDEX(tblAnalyse[Cobalt],_xlfn.AGGREGATE(15,6,(ROW(tblAnalyse[Datum])-ROW(INDEX(tblAnalyse[Datum],1))+1)/(tblAnalyse[Datum]&lt;&gt;""),ROW()-2)),"")))</f>
        <v/>
      </c>
      <c r="D7" s="48" t="str">
        <f>IF(ROW()=2,Start!$G$12,IF(B7="","",MIN($I$5,MAX($I$4,D6 + $I$2*(Start!$E$12-C7) - IF(C7 &gt; Start!$E$12,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IF(ROW()=2,Start!$E$12,IF(B2="","",IFERROR(INDEX(tblAnalyse[Cobalt],_xlfn.AGGREGATE(15,6,(ROW(tblAnalyse[Datum])-ROW(INDEX(tblAnalyse[Datum],1))+1)/(tblAnalyse[Datum]&lt;&gt;""),ROW()-2)),"")))</f>
        <v/>
      </c>
      <c r="D8" s="48" t="str">
        <f>IF(ROW()=2,Start!$G$12,IF(B8="","",MIN($I$5,MAX($I$4,D7 + $I$2*(Start!$E$12-C8) - IF(C8 &gt; Start!$E$12,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IF(ROW()=2,Start!$E$12,IF(B2="","",IFERROR(INDEX(tblAnalyse[Cobalt],_xlfn.AGGREGATE(15,6,(ROW(tblAnalyse[Datum])-ROW(INDEX(tblAnalyse[Datum],1))+1)/(tblAnalyse[Datum]&lt;&gt;""),ROW()-2)),"")))</f>
        <v/>
      </c>
      <c r="D9" s="48" t="str">
        <f>IF(ROW()=2,Start!$G$12,IF(B9="","",MIN($I$5,MAX($I$4,D8 + $I$2*(Start!$E$12-C9) - IF(C9 &gt; Start!$E$12,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IF(ROW()=2,Start!$E$12,IF(B2="","",IFERROR(INDEX(tblAnalyse[Cobalt],_xlfn.AGGREGATE(15,6,(ROW(tblAnalyse[Datum])-ROW(INDEX(tblAnalyse[Datum],1))+1)/(tblAnalyse[Datum]&lt;&gt;""),ROW()-2)),"")))</f>
        <v/>
      </c>
      <c r="D10" s="48" t="str">
        <f>IF(ROW()=2,Start!$G$12,IF(B10="","",MIN($I$5,MAX($I$4,D9 + $I$2*(Start!$E$12-C10) - IF(C10 &gt; Start!$E$12,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IF(ROW()=2,Start!$E$12,IF(B2="","",IFERROR(INDEX(tblAnalyse[Cobalt],_xlfn.AGGREGATE(15,6,(ROW(tblAnalyse[Datum])-ROW(INDEX(tblAnalyse[Datum],1))+1)/(tblAnalyse[Datum]&lt;&gt;""),ROW()-2)),"")))</f>
        <v/>
      </c>
      <c r="D11" s="48" t="str">
        <f>IF(ROW()=2,Start!$G$12,IF(B11="","",MIN($I$5,MAX($I$4,D10 + $I$2*(Start!$E$12-C11) - IF(C11 &gt; Start!$E$12,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IF(ROW()=2,Start!$E$12,IF(B2="","",IFERROR(INDEX(tblAnalyse[Cobalt],_xlfn.AGGREGATE(15,6,(ROW(tblAnalyse[Datum])-ROW(INDEX(tblAnalyse[Datum],1))+1)/(tblAnalyse[Datum]&lt;&gt;""),ROW()-2)),"")))</f>
        <v/>
      </c>
      <c r="D12" s="48" t="str">
        <f>IF(ROW()=2,Start!$G$12,IF(B12="","",MIN($I$5,MAX($I$4,D11 + $I$2*(Start!$E$12-C12) - IF(C12 &gt; Start!$E$12,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IF(ROW()=2,Start!$E$12,IF(B2="","",IFERROR(INDEX(tblAnalyse[Cobalt],_xlfn.AGGREGATE(15,6,(ROW(tblAnalyse[Datum])-ROW(INDEX(tblAnalyse[Datum],1))+1)/(tblAnalyse[Datum]&lt;&gt;""),ROW()-2)),"")))</f>
        <v/>
      </c>
      <c r="D13" s="48" t="str">
        <f>IF(ROW()=2,Start!$G$12,IF(B13="","",MIN($I$5,MAX($I$4,D12 + $I$2*(Start!$E$12-C13) - IF(C13 &gt; Start!$E$12,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IF(ROW()=2,Start!$E$12,IF(B2="","",IFERROR(INDEX(tblAnalyse[Cobalt],_xlfn.AGGREGATE(15,6,(ROW(tblAnalyse[Datum])-ROW(INDEX(tblAnalyse[Datum],1))+1)/(tblAnalyse[Datum]&lt;&gt;""),ROW()-2)),"")))</f>
        <v/>
      </c>
      <c r="D14" s="48" t="str">
        <f>IF(ROW()=2,Start!$G$12,IF(B14="","",MIN($I$5,MAX($I$4,D13 + $I$2*(Start!$E$12-C14) - IF(C14 &gt; Start!$E$12,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IF(ROW()=2,Start!$E$12,IF(B2="","",IFERROR(INDEX(tblAnalyse[Cobalt],_xlfn.AGGREGATE(15,6,(ROW(tblAnalyse[Datum])-ROW(INDEX(tblAnalyse[Datum],1))+1)/(tblAnalyse[Datum]&lt;&gt;""),ROW()-2)),"")))</f>
        <v/>
      </c>
      <c r="D15" s="48" t="str">
        <f>IF(ROW()=2,Start!$G$12,IF(B15="","",MIN($I$5,MAX($I$4,D14 + $I$2*(Start!$E$12-C15) - IF(C15 &gt; Start!$E$12,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IF(ROW()=2,Start!$E$12,IF(B2="","",IFERROR(INDEX(tblAnalyse[Cobalt],_xlfn.AGGREGATE(15,6,(ROW(tblAnalyse[Datum])-ROW(INDEX(tblAnalyse[Datum],1))+1)/(tblAnalyse[Datum]&lt;&gt;""),ROW()-2)),"")))</f>
        <v/>
      </c>
      <c r="D16" s="48" t="str">
        <f>IF(ROW()=2,Start!$G$12,IF(B16="","",MIN($I$5,MAX($I$4,D15 + $I$2*(Start!$E$12-C16) - IF(C16 &gt; Start!$E$12,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IF(ROW()=2,Start!$E$12,IF(B2="","",IFERROR(INDEX(tblAnalyse[Cobalt],_xlfn.AGGREGATE(15,6,(ROW(tblAnalyse[Datum])-ROW(INDEX(tblAnalyse[Datum],1))+1)/(tblAnalyse[Datum]&lt;&gt;""),ROW()-2)),"")))</f>
        <v/>
      </c>
      <c r="D17" s="48" t="str">
        <f>IF(ROW()=2,Start!$G$12,IF(B17="","",MIN($I$5,MAX($I$4,D16 + $I$2*(Start!$E$12-C17) - IF(C17 &gt; Start!$E$12,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IF(ROW()=2,Start!$E$12,IF(B2="","",IFERROR(INDEX(tblAnalyse[Cobalt],_xlfn.AGGREGATE(15,6,(ROW(tblAnalyse[Datum])-ROW(INDEX(tblAnalyse[Datum],1))+1)/(tblAnalyse[Datum]&lt;&gt;""),ROW()-2)),"")))</f>
        <v/>
      </c>
      <c r="D18" s="48" t="str">
        <f>IF(ROW()=2,Start!$G$12,IF(B18="","",MIN($I$5,MAX($I$4,D17 + $I$2*(Start!$E$12-C18) - IF(C18 &gt; Start!$E$12,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IF(ROW()=2,Start!$E$12,IF(B2="","",IFERROR(INDEX(tblAnalyse[Cobalt],_xlfn.AGGREGATE(15,6,(ROW(tblAnalyse[Datum])-ROW(INDEX(tblAnalyse[Datum],1))+1)/(tblAnalyse[Datum]&lt;&gt;""),ROW()-2)),"")))</f>
        <v/>
      </c>
      <c r="D19" s="48" t="str">
        <f>IF(ROW()=2,Start!$G$12,IF(B19="","",MIN($I$5,MAX($I$4,D18 + $I$2*(Start!$E$12-C19) - IF(C19 &gt; Start!$E$12,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IF(ROW()=2,Start!$E$12,IF(B2="","",IFERROR(INDEX(tblAnalyse[Cobalt],_xlfn.AGGREGATE(15,6,(ROW(tblAnalyse[Datum])-ROW(INDEX(tblAnalyse[Datum],1))+1)/(tblAnalyse[Datum]&lt;&gt;""),ROW()-2)),"")))</f>
        <v/>
      </c>
      <c r="D20" s="48" t="str">
        <f>IF(ROW()=2,Start!$G$12,IF(B20="","",MIN($I$5,MAX($I$4,D19 + $I$2*(Start!$E$12-C20) - IF(C20 &gt; Start!$E$12,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IF(ROW()=2,Start!$E$12,IF(B2="","",IFERROR(INDEX(tblAnalyse[Cobalt],_xlfn.AGGREGATE(15,6,(ROW(tblAnalyse[Datum])-ROW(INDEX(tblAnalyse[Datum],1))+1)/(tblAnalyse[Datum]&lt;&gt;""),ROW()-2)),"")))</f>
        <v/>
      </c>
      <c r="D21" s="48" t="str">
        <f>IF(ROW()=2,Start!$G$12,IF(B21="","",MIN($I$5,MAX($I$4,D20 + $I$2*(Start!$E$12-C21) - IF(C21 &gt; Start!$E$12,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IF(ROW()=2,Start!$E$12,IF(B2="","",IFERROR(INDEX(tblAnalyse[Cobalt],_xlfn.AGGREGATE(15,6,(ROW(tblAnalyse[Datum])-ROW(INDEX(tblAnalyse[Datum],1))+1)/(tblAnalyse[Datum]&lt;&gt;""),ROW()-2)),"")))</f>
        <v/>
      </c>
      <c r="D22" s="48" t="str">
        <f>IF(ROW()=2,Start!$G$12,IF(B22="","",MIN($I$5,MAX($I$4,D21 + $I$2*(Start!$E$12-C22) - IF(C22 &gt; Start!$E$12,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IF(ROW()=2,Start!$E$12,IF(B2="","",IFERROR(INDEX(tblAnalyse[Cobalt],_xlfn.AGGREGATE(15,6,(ROW(tblAnalyse[Datum])-ROW(INDEX(tblAnalyse[Datum],1))+1)/(tblAnalyse[Datum]&lt;&gt;""),ROW()-2)),"")))</f>
        <v/>
      </c>
      <c r="D23" s="48" t="str">
        <f>IF(ROW()=2,Start!$G$12,IF(B23="","",MIN($I$5,MAX($I$4,D22 + $I$2*(Start!$E$12-C23) - IF(C23 &gt; Start!$E$12,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IF(ROW()=2,Start!$E$12,IF(B2="","",IFERROR(INDEX(tblAnalyse[Cobalt],_xlfn.AGGREGATE(15,6,(ROW(tblAnalyse[Datum])-ROW(INDEX(tblAnalyse[Datum],1))+1)/(tblAnalyse[Datum]&lt;&gt;""),ROW()-2)),"")))</f>
        <v/>
      </c>
      <c r="D24" s="48" t="str">
        <f>IF(ROW()=2,Start!$G$12,IF(B24="","",MIN($I$5,MAX($I$4,D23 + $I$2*(Start!$E$12-C24) - IF(C24 &gt; Start!$E$12,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IF(ROW()=2,Start!$E$12,IF(B2="","",IFERROR(INDEX(tblAnalyse[Cobalt],_xlfn.AGGREGATE(15,6,(ROW(tblAnalyse[Datum])-ROW(INDEX(tblAnalyse[Datum],1))+1)/(tblAnalyse[Datum]&lt;&gt;""),ROW()-2)),"")))</f>
        <v/>
      </c>
      <c r="D25" s="48" t="str">
        <f>IF(ROW()=2,Start!$G$12,IF(B25="","",MIN($I$5,MAX($I$4,D24 + $I$2*(Start!$E$12-C25) - IF(C25 &gt; Start!$E$12,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IF(ROW()=2,Start!$E$12,IF(B2="","",IFERROR(INDEX(tblAnalyse[Cobalt],_xlfn.AGGREGATE(15,6,(ROW(tblAnalyse[Datum])-ROW(INDEX(tblAnalyse[Datum],1))+1)/(tblAnalyse[Datum]&lt;&gt;""),ROW()-2)),"")))</f>
        <v/>
      </c>
      <c r="D26" s="48" t="str">
        <f>IF(ROW()=2,Start!$G$12,IF(B26="","",MIN($I$5,MAX($I$4,D25 + $I$2*(Start!$E$12-C26) - IF(C26 &gt; Start!$E$12,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IF(ROW()=2,Start!$E$12,IF(B2="","",IFERROR(INDEX(tblAnalyse[Cobalt],_xlfn.AGGREGATE(15,6,(ROW(tblAnalyse[Datum])-ROW(INDEX(tblAnalyse[Datum],1))+1)/(tblAnalyse[Datum]&lt;&gt;""),ROW()-2)),"")))</f>
        <v/>
      </c>
      <c r="D27" s="48" t="str">
        <f>IF(ROW()=2,Start!$G$12,IF(B27="","",MIN($I$5,MAX($I$4,D26 + $I$2*(Start!$E$12-C27) - IF(C27 &gt; Start!$E$12,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IF(ROW()=2,Start!$E$12,IF(B2="","",IFERROR(INDEX(tblAnalyse[Cobalt],_xlfn.AGGREGATE(15,6,(ROW(tblAnalyse[Datum])-ROW(INDEX(tblAnalyse[Datum],1))+1)/(tblAnalyse[Datum]&lt;&gt;""),ROW()-2)),"")))</f>
        <v/>
      </c>
      <c r="D28" s="48" t="str">
        <f>IF(ROW()=2,Start!$G$12,IF(B28="","",MIN($I$5,MAX($I$4,D27 + $I$2*(Start!$E$12-C28) - IF(C28 &gt; Start!$E$12,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IF(ROW()=2,Start!$E$12,IF(B2="","",IFERROR(INDEX(tblAnalyse[Cobalt],_xlfn.AGGREGATE(15,6,(ROW(tblAnalyse[Datum])-ROW(INDEX(tblAnalyse[Datum],1))+1)/(tblAnalyse[Datum]&lt;&gt;""),ROW()-2)),"")))</f>
        <v/>
      </c>
      <c r="D29" s="48" t="str">
        <f>IF(ROW()=2,Start!$G$12,IF(B29="","",MIN($I$5,MAX($I$4,D28 + $I$2*(Start!$E$12-C29) - IF(C29 &gt; Start!$E$12,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IF(ROW()=2,Start!$E$12,IF(B2="","",IFERROR(INDEX(tblAnalyse[Cobalt],_xlfn.AGGREGATE(15,6,(ROW(tblAnalyse[Datum])-ROW(INDEX(tblAnalyse[Datum],1))+1)/(tblAnalyse[Datum]&lt;&gt;""),ROW()-2)),"")))</f>
        <v/>
      </c>
      <c r="D30" s="48" t="str">
        <f>IF(ROW()=2,Start!$G$12,IF(B30="","",MIN($I$5,MAX($I$4,D29 + $I$2*(Start!$E$12-C30) - IF(C30 &gt; Start!$E$12,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IF(ROW()=2,Start!$E$12,IF(B2="","",IFERROR(INDEX(tblAnalyse[Cobalt],_xlfn.AGGREGATE(15,6,(ROW(tblAnalyse[Datum])-ROW(INDEX(tblAnalyse[Datum],1))+1)/(tblAnalyse[Datum]&lt;&gt;""),ROW()-2)),"")))</f>
        <v/>
      </c>
      <c r="D31" s="48" t="str">
        <f>IF(ROW()=2,Start!$G$12,IF(B31="","",MIN($I$5,MAX($I$4,D30 + $I$2*(Start!$E$12-C31) - IF(C31 &gt; Start!$E$12,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IF(ROW()=2,Start!$E$12,IF(B2="","",IFERROR(INDEX(tblAnalyse[Cobalt],_xlfn.AGGREGATE(15,6,(ROW(tblAnalyse[Datum])-ROW(INDEX(tblAnalyse[Datum],1))+1)/(tblAnalyse[Datum]&lt;&gt;""),ROW()-2)),"")))</f>
        <v/>
      </c>
      <c r="D32" s="48" t="str">
        <f>IF(ROW()=2,Start!$G$12,IF(B32="","",MIN($I$5,MAX($I$4,D31 + $I$2*(Start!$E$12-C32) - IF(C32 &gt; Start!$E$12,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IF(ROW()=2,Start!$E$12,IF(B2="","",IFERROR(INDEX(tblAnalyse[Cobalt],_xlfn.AGGREGATE(15,6,(ROW(tblAnalyse[Datum])-ROW(INDEX(tblAnalyse[Datum],1))+1)/(tblAnalyse[Datum]&lt;&gt;""),ROW()-2)),"")))</f>
        <v/>
      </c>
      <c r="D33" s="48" t="str">
        <f>IF(ROW()=2,Start!$G$12,IF(B33="","",MIN($I$5,MAX($I$4,D32 + $I$2*(Start!$E$12-C33) - IF(C33 &gt; Start!$E$12,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IF(ROW()=2,Start!$E$12,IF(B2="","",IFERROR(INDEX(tblAnalyse[Cobalt],_xlfn.AGGREGATE(15,6,(ROW(tblAnalyse[Datum])-ROW(INDEX(tblAnalyse[Datum],1))+1)/(tblAnalyse[Datum]&lt;&gt;""),ROW()-2)),"")))</f>
        <v/>
      </c>
      <c r="D34" s="48" t="str">
        <f>IF(ROW()=2,Start!$G$12,IF(B34="","",MIN($I$5,MAX($I$4,D33 + $I$2*(Start!$E$12-C34) - IF(C34 &gt; Start!$E$12,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IF(ROW()=2,Start!$E$12,IF(B2="","",IFERROR(INDEX(tblAnalyse[Cobalt],_xlfn.AGGREGATE(15,6,(ROW(tblAnalyse[Datum])-ROW(INDEX(tblAnalyse[Datum],1))+1)/(tblAnalyse[Datum]&lt;&gt;""),ROW()-2)),"")))</f>
        <v/>
      </c>
      <c r="D35" s="48" t="str">
        <f>IF(ROW()=2,Start!$G$12,IF(B35="","",MIN($I$5,MAX($I$4,D34 + $I$2*(Start!$E$12-C35) - IF(C35 &gt; Start!$E$12,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IF(ROW()=2,Start!$E$12,IF(B2="","",IFERROR(INDEX(tblAnalyse[Cobalt],_xlfn.AGGREGATE(15,6,(ROW(tblAnalyse[Datum])-ROW(INDEX(tblAnalyse[Datum],1))+1)/(tblAnalyse[Datum]&lt;&gt;""),ROW()-2)),"")))</f>
        <v/>
      </c>
      <c r="D36" s="48" t="str">
        <f>IF(ROW()=2,Start!$G$12,IF(B36="","",MIN($I$5,MAX($I$4,D35 + $I$2*(Start!$E$12-C36) - IF(C36 &gt; Start!$E$12,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IF(ROW()=2,Start!$E$12,IF(B2="","",IFERROR(INDEX(tblAnalyse[Cobalt],_xlfn.AGGREGATE(15,6,(ROW(tblAnalyse[Datum])-ROW(INDEX(tblAnalyse[Datum],1))+1)/(tblAnalyse[Datum]&lt;&gt;""),ROW()-2)),"")))</f>
        <v/>
      </c>
      <c r="D37" s="48" t="str">
        <f>IF(ROW()=2,Start!$G$12,IF(B37="","",MIN($I$5,MAX($I$4,D36 + $I$2*(Start!$E$12-C37) - IF(C37 &gt; Start!$E$12,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IF(ROW()=2,Start!$E$12,IF(B2="","",IFERROR(INDEX(tblAnalyse[Cobalt],_xlfn.AGGREGATE(15,6,(ROW(tblAnalyse[Datum])-ROW(INDEX(tblAnalyse[Datum],1))+1)/(tblAnalyse[Datum]&lt;&gt;""),ROW()-2)),"")))</f>
        <v/>
      </c>
      <c r="D38" s="48" t="str">
        <f>IF(ROW()=2,Start!$G$12,IF(B38="","",MIN($I$5,MAX($I$4,D37 + $I$2*(Start!$E$12-C38) - IF(C38 &gt; Start!$E$12,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IF(ROW()=2,Start!$E$12,IF(B2="","",IFERROR(INDEX(tblAnalyse[Cobalt],_xlfn.AGGREGATE(15,6,(ROW(tblAnalyse[Datum])-ROW(INDEX(tblAnalyse[Datum],1))+1)/(tblAnalyse[Datum]&lt;&gt;""),ROW()-2)),"")))</f>
        <v/>
      </c>
      <c r="D39" s="48" t="str">
        <f>IF(ROW()=2,Start!$G$12,IF(B39="","",MIN($I$5,MAX($I$4,D38 + $I$2*(Start!$E$12-C39) - IF(C39 &gt; Start!$E$12,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IF(ROW()=2,Start!$E$12,IF(B2="","",IFERROR(INDEX(tblAnalyse[Cobalt],_xlfn.AGGREGATE(15,6,(ROW(tblAnalyse[Datum])-ROW(INDEX(tblAnalyse[Datum],1))+1)/(tblAnalyse[Datum]&lt;&gt;""),ROW()-2)),"")))</f>
        <v/>
      </c>
      <c r="D40" s="48" t="str">
        <f>IF(ROW()=2,Start!$G$12,IF(B40="","",MIN($I$5,MAX($I$4,D39 + $I$2*(Start!$E$12-C40) - IF(C40 &gt; Start!$E$12,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IF(ROW()=2,Start!$E$12,IF(B2="","",IFERROR(INDEX(tblAnalyse[Cobalt],_xlfn.AGGREGATE(15,6,(ROW(tblAnalyse[Datum])-ROW(INDEX(tblAnalyse[Datum],1))+1)/(tblAnalyse[Datum]&lt;&gt;""),ROW()-2)),"")))</f>
        <v/>
      </c>
      <c r="D41" s="48" t="str">
        <f>IF(ROW()=2,Start!$G$12,IF(B41="","",MIN($I$5,MAX($I$4,D40 + $I$2*(Start!$E$12-C41) - IF(C41 &gt; Start!$E$12,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IF(ROW()=2,Start!$E$12,IF(B2="","",IFERROR(INDEX(tblAnalyse[Cobalt],_xlfn.AGGREGATE(15,6,(ROW(tblAnalyse[Datum])-ROW(INDEX(tblAnalyse[Datum],1))+1)/(tblAnalyse[Datum]&lt;&gt;""),ROW()-2)),"")))</f>
        <v/>
      </c>
      <c r="D42" s="48" t="str">
        <f>IF(ROW()=2,Start!$G$12,IF(B42="","",MIN($I$5,MAX($I$4,D41 + $I$2*(Start!$E$12-C42) - IF(C42 &gt; Start!$E$12,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IF(ROW()=2,Start!$E$12,IF(B2="","",IFERROR(INDEX(tblAnalyse[Cobalt],_xlfn.AGGREGATE(15,6,(ROW(tblAnalyse[Datum])-ROW(INDEX(tblAnalyse[Datum],1))+1)/(tblAnalyse[Datum]&lt;&gt;""),ROW()-2)),"")))</f>
        <v/>
      </c>
      <c r="D43" s="48" t="str">
        <f>IF(ROW()=2,Start!$G$12,IF(B43="","",MIN($I$5,MAX($I$4,D42 + $I$2*(Start!$E$12-C43) - IF(C43 &gt; Start!$E$12,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IF(ROW()=2,Start!$E$12,IF(B2="","",IFERROR(INDEX(tblAnalyse[Cobalt],_xlfn.AGGREGATE(15,6,(ROW(tblAnalyse[Datum])-ROW(INDEX(tblAnalyse[Datum],1))+1)/(tblAnalyse[Datum]&lt;&gt;""),ROW()-2)),"")))</f>
        <v/>
      </c>
      <c r="D44" s="48" t="str">
        <f>IF(ROW()=2,Start!$G$12,IF(B44="","",MIN($I$5,MAX($I$4,D43 + $I$2*(Start!$E$12-C44) - IF(C44 &gt; Start!$E$12,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IF(ROW()=2,Start!$E$12,IF(B2="","",IFERROR(INDEX(tblAnalyse[Cobalt],_xlfn.AGGREGATE(15,6,(ROW(tblAnalyse[Datum])-ROW(INDEX(tblAnalyse[Datum],1))+1)/(tblAnalyse[Datum]&lt;&gt;""),ROW()-2)),"")))</f>
        <v/>
      </c>
      <c r="D45" s="48" t="str">
        <f>IF(ROW()=2,Start!$G$12,IF(B45="","",MIN($I$5,MAX($I$4,D44 + $I$2*(Start!$E$12-C45) - IF(C45 &gt; Start!$E$12,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IF(ROW()=2,Start!$E$12,IF(B2="","",IFERROR(INDEX(tblAnalyse[Cobalt],_xlfn.AGGREGATE(15,6,(ROW(tblAnalyse[Datum])-ROW(INDEX(tblAnalyse[Datum],1))+1)/(tblAnalyse[Datum]&lt;&gt;""),ROW()-2)),"")))</f>
        <v/>
      </c>
      <c r="D46" s="48" t="str">
        <f>IF(ROW()=2,Start!$G$12,IF(B46="","",MIN($I$5,MAX($I$4,D45 + $I$2*(Start!$E$12-C46) - IF(C46 &gt; Start!$E$12,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IF(ROW()=2,Start!$E$12,IF(B2="","",IFERROR(INDEX(tblAnalyse[Cobalt],_xlfn.AGGREGATE(15,6,(ROW(tblAnalyse[Datum])-ROW(INDEX(tblAnalyse[Datum],1))+1)/(tblAnalyse[Datum]&lt;&gt;""),ROW()-2)),"")))</f>
        <v/>
      </c>
      <c r="D47" s="48" t="str">
        <f>IF(ROW()=2,Start!$G$12,IF(B47="","",MIN($I$5,MAX($I$4,D46 + $I$2*(Start!$E$12-C47) - IF(C47 &gt; Start!$E$12,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IF(ROW()=2,Start!$E$12,IF(B2="","",IFERROR(INDEX(tblAnalyse[Cobalt],_xlfn.AGGREGATE(15,6,(ROW(tblAnalyse[Datum])-ROW(INDEX(tblAnalyse[Datum],1))+1)/(tblAnalyse[Datum]&lt;&gt;""),ROW()-2)),"")))</f>
        <v/>
      </c>
      <c r="D48" s="48" t="str">
        <f>IF(ROW()=2,Start!$G$12,IF(B48="","",MIN($I$5,MAX($I$4,D47 + $I$2*(Start!$E$12-C48) - IF(C48 &gt; Start!$E$12,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IF(ROW()=2,Start!$E$12,IF(B2="","",IFERROR(INDEX(tblAnalyse[Cobalt],_xlfn.AGGREGATE(15,6,(ROW(tblAnalyse[Datum])-ROW(INDEX(tblAnalyse[Datum],1))+1)/(tblAnalyse[Datum]&lt;&gt;""),ROW()-2)),"")))</f>
        <v/>
      </c>
      <c r="D49" s="48" t="str">
        <f>IF(ROW()=2,Start!$G$12,IF(B49="","",MIN($I$5,MAX($I$4,D48 + $I$2*(Start!$E$12-C49) - IF(C49 &gt; Start!$E$12,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IF(ROW()=2,Start!$E$12,IF(B2="","",IFERROR(INDEX(tblAnalyse[Cobalt],_xlfn.AGGREGATE(15,6,(ROW(tblAnalyse[Datum])-ROW(INDEX(tblAnalyse[Datum],1))+1)/(tblAnalyse[Datum]&lt;&gt;""),ROW()-2)),"")))</f>
        <v/>
      </c>
      <c r="D50" s="48" t="str">
        <f>IF(ROW()=2,Start!$G$12,IF(B50="","",MIN($I$5,MAX($I$4,D49 + $I$2*(Start!$E$12-C50) - IF(C50 &gt; Start!$E$12,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IF(ROW()=2,Start!$E$12,IF(B2="","",IFERROR(INDEX(tblAnalyse[Cobalt],_xlfn.AGGREGATE(15,6,(ROW(tblAnalyse[Datum])-ROW(INDEX(tblAnalyse[Datum],1))+1)/(tblAnalyse[Datum]&lt;&gt;""),ROW()-2)),"")))</f>
        <v/>
      </c>
      <c r="D51" s="48" t="str">
        <f>IF(ROW()=2,Start!$G$12,IF(B51="","",MIN($I$5,MAX($I$4,D50 + $I$2*(Start!$E$12-C51) - IF(C51 &gt; Start!$E$12,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IF(ROW()=2,Start!$E$12,IF(B2="","",IFERROR(INDEX(tblAnalyse[Cobalt],_xlfn.AGGREGATE(15,6,(ROW(tblAnalyse[Datum])-ROW(INDEX(tblAnalyse[Datum],1))+1)/(tblAnalyse[Datum]&lt;&gt;""),ROW()-2)),"")))</f>
        <v/>
      </c>
      <c r="D52" s="48" t="str">
        <f>IF(ROW()=2,Start!$G$12,IF(B52="","",MIN($I$5,MAX($I$4,D51 + $I$2*(Start!$E$12-C52) - IF(C52 &gt; Start!$E$12,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IF(ROW()=2,Start!$E$12,IF(B2="","",IFERROR(INDEX(tblAnalyse[Cobalt],_xlfn.AGGREGATE(15,6,(ROW(tblAnalyse[Datum])-ROW(INDEX(tblAnalyse[Datum],1))+1)/(tblAnalyse[Datum]&lt;&gt;""),ROW()-2)),"")))</f>
        <v/>
      </c>
      <c r="D53" s="48" t="str">
        <f>IF(ROW()=2,Start!$G$12,IF(B53="","",MIN($I$5,MAX($I$4,D52 + $I$2*(Start!$E$12-C53) - IF(C53 &gt; Start!$E$12,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IF(ROW()=2,Start!$E$12,IF(B2="","",IFERROR(INDEX(tblAnalyse[Cobalt],_xlfn.AGGREGATE(15,6,(ROW(tblAnalyse[Datum])-ROW(INDEX(tblAnalyse[Datum],1))+1)/(tblAnalyse[Datum]&lt;&gt;""),ROW()-2)),"")))</f>
        <v/>
      </c>
      <c r="D54" s="48" t="str">
        <f>IF(ROW()=2,Start!$G$12,IF(B54="","",MIN($I$5,MAX($I$4,D53 + $I$2*(Start!$E$12-C54) - IF(C54 &gt; Start!$E$12,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IF(ROW()=2,Start!$E$12,IF(B2="","",IFERROR(INDEX(tblAnalyse[Cobalt],_xlfn.AGGREGATE(15,6,(ROW(tblAnalyse[Datum])-ROW(INDEX(tblAnalyse[Datum],1))+1)/(tblAnalyse[Datum]&lt;&gt;""),ROW()-2)),"")))</f>
        <v/>
      </c>
      <c r="D55" s="48" t="str">
        <f>IF(ROW()=2,Start!$G$12,IF(B55="","",MIN($I$5,MAX($I$4,D54 + $I$2*(Start!$E$12-C55) - IF(C55 &gt; Start!$E$12,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IF(ROW()=2,Start!$E$12,IF(B2="","",IFERROR(INDEX(tblAnalyse[Cobalt],_xlfn.AGGREGATE(15,6,(ROW(tblAnalyse[Datum])-ROW(INDEX(tblAnalyse[Datum],1))+1)/(tblAnalyse[Datum]&lt;&gt;""),ROW()-2)),"")))</f>
        <v/>
      </c>
      <c r="D56" s="48" t="str">
        <f>IF(ROW()=2,Start!$G$12,IF(B56="","",MIN($I$5,MAX($I$4,D55 + $I$2*(Start!$E$12-C56) - IF(C56 &gt; Start!$E$12,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IF(ROW()=2,Start!$E$12,IF(B2="","",IFERROR(INDEX(tblAnalyse[Cobalt],_xlfn.AGGREGATE(15,6,(ROW(tblAnalyse[Datum])-ROW(INDEX(tblAnalyse[Datum],1))+1)/(tblAnalyse[Datum]&lt;&gt;""),ROW()-2)),"")))</f>
        <v/>
      </c>
      <c r="D57" s="48" t="str">
        <f>IF(ROW()=2,Start!$G$12,IF(B57="","",MIN($I$5,MAX($I$4,D56 + $I$2*(Start!$E$12-C57) - IF(C57 &gt; Start!$E$12,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IF(ROW()=2,Start!$E$12,IF(B2="","",IFERROR(INDEX(tblAnalyse[Cobalt],_xlfn.AGGREGATE(15,6,(ROW(tblAnalyse[Datum])-ROW(INDEX(tblAnalyse[Datum],1))+1)/(tblAnalyse[Datum]&lt;&gt;""),ROW()-2)),"")))</f>
        <v/>
      </c>
      <c r="D58" s="48" t="str">
        <f>IF(ROW()=2,Start!$G$12,IF(B58="","",MIN($I$5,MAX($I$4,D57 + $I$2*(Start!$E$12-C58) - IF(C58 &gt; Start!$E$12,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IF(ROW()=2,Start!$E$12,IF(B2="","",IFERROR(INDEX(tblAnalyse[Cobalt],_xlfn.AGGREGATE(15,6,(ROW(tblAnalyse[Datum])-ROW(INDEX(tblAnalyse[Datum],1))+1)/(tblAnalyse[Datum]&lt;&gt;""),ROW()-2)),"")))</f>
        <v/>
      </c>
      <c r="D59" s="48" t="str">
        <f>IF(ROW()=2,Start!$G$12,IF(B59="","",MIN($I$5,MAX($I$4,D58 + $I$2*(Start!$E$12-C59) - IF(C59 &gt; Start!$E$12,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IF(ROW()=2,Start!$E$12,IF(B2="","",IFERROR(INDEX(tblAnalyse[Cobalt],_xlfn.AGGREGATE(15,6,(ROW(tblAnalyse[Datum])-ROW(INDEX(tblAnalyse[Datum],1))+1)/(tblAnalyse[Datum]&lt;&gt;""),ROW()-2)),"")))</f>
        <v/>
      </c>
      <c r="D60" s="48" t="str">
        <f>IF(ROW()=2,Start!$G$12,IF(B60="","",MIN($I$5,MAX($I$4,D59 + $I$2*(Start!$E$12-C60) - IF(C60 &gt; Start!$E$12,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IF(ROW()=2,Start!$E$12,IF(B2="","",IFERROR(INDEX(tblAnalyse[Cobalt],_xlfn.AGGREGATE(15,6,(ROW(tblAnalyse[Datum])-ROW(INDEX(tblAnalyse[Datum],1))+1)/(tblAnalyse[Datum]&lt;&gt;""),ROW()-2)),"")))</f>
        <v/>
      </c>
      <c r="D61" s="48" t="str">
        <f>IF(ROW()=2,Start!$G$12,IF(B61="","",MIN($I$5,MAX($I$4,D60 + $I$2*(Start!$E$12-C61) - IF(C61 &gt; Start!$E$12,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IF(ROW()=2,Start!$E$12,IF(B2="","",IFERROR(INDEX(tblAnalyse[Cobalt],_xlfn.AGGREGATE(15,6,(ROW(tblAnalyse[Datum])-ROW(INDEX(tblAnalyse[Datum],1))+1)/(tblAnalyse[Datum]&lt;&gt;""),ROW()-2)),"")))</f>
        <v/>
      </c>
      <c r="D62" s="48" t="str">
        <f>IF(ROW()=2,Start!$G$12,IF(B62="","",MIN($I$5,MAX($I$4,D61 + $I$2*(Start!$E$12-C62) - IF(C62 &gt; Start!$E$12,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IF(ROW()=2,Start!$E$12,IF(B2="","",IFERROR(INDEX(tblAnalyse[Cobalt],_xlfn.AGGREGATE(15,6,(ROW(tblAnalyse[Datum])-ROW(INDEX(tblAnalyse[Datum],1))+1)/(tblAnalyse[Datum]&lt;&gt;""),ROW()-2)),"")))</f>
        <v/>
      </c>
      <c r="D63" s="48" t="str">
        <f>IF(ROW()=2,Start!$G$12,IF(B63="","",MIN($I$5,MAX($I$4,D62 + $I$2*(Start!$E$12-C63) - IF(C63 &gt; Start!$E$12,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IF(ROW()=2,Start!$E$12,IF(B2="","",IFERROR(INDEX(tblAnalyse[Cobalt],_xlfn.AGGREGATE(15,6,(ROW(tblAnalyse[Datum])-ROW(INDEX(tblAnalyse[Datum],1))+1)/(tblAnalyse[Datum]&lt;&gt;""),ROW()-2)),"")))</f>
        <v/>
      </c>
      <c r="D64" s="48" t="str">
        <f>IF(ROW()=2,Start!$G$12,IF(B64="","",MIN($I$5,MAX($I$4,D63 + $I$2*(Start!$E$12-C64) - IF(C64 &gt; Start!$E$12,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IF(ROW()=2,Start!$E$12,IF(B2="","",IFERROR(INDEX(tblAnalyse[Cobalt],_xlfn.AGGREGATE(15,6,(ROW(tblAnalyse[Datum])-ROW(INDEX(tblAnalyse[Datum],1))+1)/(tblAnalyse[Datum]&lt;&gt;""),ROW()-2)),"")))</f>
        <v/>
      </c>
      <c r="D65" s="48" t="str">
        <f>IF(ROW()=2,Start!$G$12,IF(B65="","",MIN($I$5,MAX($I$4,D64 + $I$2*(Start!$E$12-C65) - IF(C65 &gt; Start!$E$12,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IF(ROW()=2,Start!$E$12,IF(B2="","",IFERROR(INDEX(tblAnalyse[Cobalt],_xlfn.AGGREGATE(15,6,(ROW(tblAnalyse[Datum])-ROW(INDEX(tblAnalyse[Datum],1))+1)/(tblAnalyse[Datum]&lt;&gt;""),ROW()-2)),"")))</f>
        <v/>
      </c>
      <c r="D66" s="48" t="str">
        <f>IF(ROW()=2,Start!$G$12,IF(B66="","",MIN($I$5,MAX($I$4,D65 + $I$2*(Start!$E$12-C66) - IF(C66 &gt; Start!$E$12,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IF(ROW()=2,Start!$E$12,IF(B2="","",IFERROR(INDEX(tblAnalyse[Cobalt],_xlfn.AGGREGATE(15,6,(ROW(tblAnalyse[Datum])-ROW(INDEX(tblAnalyse[Datum],1))+1)/(tblAnalyse[Datum]&lt;&gt;""),ROW()-2)),"")))</f>
        <v/>
      </c>
      <c r="D67" s="48" t="str">
        <f>IF(ROW()=2,Start!$G$12,IF(B67="","",MIN($I$5,MAX($I$4,D66 + $I$2*(Start!$E$12-C67) - IF(C67 &gt; Start!$E$12,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IF(ROW()=2,Start!$E$12,IF(B2="","",IFERROR(INDEX(tblAnalyse[Cobalt],_xlfn.AGGREGATE(15,6,(ROW(tblAnalyse[Datum])-ROW(INDEX(tblAnalyse[Datum],1))+1)/(tblAnalyse[Datum]&lt;&gt;""),ROW()-2)),"")))</f>
        <v/>
      </c>
      <c r="D68" s="48" t="str">
        <f>IF(ROW()=2,Start!$G$12,IF(B68="","",MIN($I$5,MAX($I$4,D67 + $I$2*(Start!$E$12-C68) - IF(C68 &gt; Start!$E$12,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IF(ROW()=2,Start!$E$12,IF(B2="","",IFERROR(INDEX(tblAnalyse[Cobalt],_xlfn.AGGREGATE(15,6,(ROW(tblAnalyse[Datum])-ROW(INDEX(tblAnalyse[Datum],1))+1)/(tblAnalyse[Datum]&lt;&gt;""),ROW()-2)),"")))</f>
        <v/>
      </c>
      <c r="D69" s="48" t="str">
        <f>IF(ROW()=2,Start!$G$12,IF(B69="","",MIN($I$5,MAX($I$4,D68 + $I$2*(Start!$E$12-C69) - IF(C69 &gt; Start!$E$12,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IF(ROW()=2,Start!$E$12,IF(B2="","",IFERROR(INDEX(tblAnalyse[Cobalt],_xlfn.AGGREGATE(15,6,(ROW(tblAnalyse[Datum])-ROW(INDEX(tblAnalyse[Datum],1))+1)/(tblAnalyse[Datum]&lt;&gt;""),ROW()-2)),"")))</f>
        <v/>
      </c>
      <c r="D70" s="48" t="str">
        <f>IF(ROW()=2,Start!$G$12,IF(B70="","",MIN($I$5,MAX($I$4,D69 + $I$2*(Start!$E$12-C70) - IF(C70 &gt; Start!$E$12,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IF(ROW()=2,Start!$E$12,IF(B2="","",IFERROR(INDEX(tblAnalyse[Cobalt],_xlfn.AGGREGATE(15,6,(ROW(tblAnalyse[Datum])-ROW(INDEX(tblAnalyse[Datum],1))+1)/(tblAnalyse[Datum]&lt;&gt;""),ROW()-2)),"")))</f>
        <v/>
      </c>
      <c r="D71" s="48" t="str">
        <f>IF(ROW()=2,Start!$G$12,IF(B71="","",MIN($I$5,MAX($I$4,D70 + $I$2*(Start!$E$12-C71) - IF(C71 &gt; Start!$E$12,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IF(ROW()=2,Start!$E$12,IF(B2="","",IFERROR(INDEX(tblAnalyse[Cobalt],_xlfn.AGGREGATE(15,6,(ROW(tblAnalyse[Datum])-ROW(INDEX(tblAnalyse[Datum],1))+1)/(tblAnalyse[Datum]&lt;&gt;""),ROW()-2)),"")))</f>
        <v/>
      </c>
      <c r="D72" s="48" t="str">
        <f>IF(ROW()=2,Start!$G$12,IF(B72="","",MIN($I$5,MAX($I$4,D71 + $I$2*(Start!$E$12-C72) - IF(C72 &gt; Start!$E$12,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IF(ROW()=2,Start!$E$12,IF(B2="","",IFERROR(INDEX(tblAnalyse[Cobalt],_xlfn.AGGREGATE(15,6,(ROW(tblAnalyse[Datum])-ROW(INDEX(tblAnalyse[Datum],1))+1)/(tblAnalyse[Datum]&lt;&gt;""),ROW()-2)),"")))</f>
        <v/>
      </c>
      <c r="D73" s="48" t="str">
        <f>IF(ROW()=2,Start!$G$12,IF(B73="","",MIN($I$5,MAX($I$4,D72 + $I$2*(Start!$E$12-C73) - IF(C73 &gt; Start!$E$12,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IF(ROW()=2,Start!$E$12,IF(B2="","",IFERROR(INDEX(tblAnalyse[Cobalt],_xlfn.AGGREGATE(15,6,(ROW(tblAnalyse[Datum])-ROW(INDEX(tblAnalyse[Datum],1))+1)/(tblAnalyse[Datum]&lt;&gt;""),ROW()-2)),"")))</f>
        <v/>
      </c>
      <c r="D74" s="48" t="str">
        <f>IF(ROW()=2,Start!$G$12,IF(B74="","",MIN($I$5,MAX($I$4,D73 + $I$2*(Start!$E$12-C74) - IF(C74 &gt; Start!$E$12,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IF(ROW()=2,Start!$E$12,IF(B2="","",IFERROR(INDEX(tblAnalyse[Cobalt],_xlfn.AGGREGATE(15,6,(ROW(tblAnalyse[Datum])-ROW(INDEX(tblAnalyse[Datum],1))+1)/(tblAnalyse[Datum]&lt;&gt;""),ROW()-2)),"")))</f>
        <v/>
      </c>
      <c r="D75" s="48" t="str">
        <f>IF(ROW()=2,Start!$G$12,IF(B75="","",MIN($I$5,MAX($I$4,D74 + $I$2*(Start!$E$12-C75) - IF(C75 &gt; Start!$E$12,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IF(ROW()=2,Start!$E$12,IF(B2="","",IFERROR(INDEX(tblAnalyse[Cobalt],_xlfn.AGGREGATE(15,6,(ROW(tblAnalyse[Datum])-ROW(INDEX(tblAnalyse[Datum],1))+1)/(tblAnalyse[Datum]&lt;&gt;""),ROW()-2)),"")))</f>
        <v/>
      </c>
      <c r="D76" s="48" t="str">
        <f>IF(ROW()=2,Start!$G$12,IF(B76="","",MIN($I$5,MAX($I$4,D75 + $I$2*(Start!$E$12-C76) - IF(C76 &gt; Start!$E$12,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IF(ROW()=2,Start!$E$12,IF(B2="","",IFERROR(INDEX(tblAnalyse[Cobalt],_xlfn.AGGREGATE(15,6,(ROW(tblAnalyse[Datum])-ROW(INDEX(tblAnalyse[Datum],1))+1)/(tblAnalyse[Datum]&lt;&gt;""),ROW()-2)),"")))</f>
        <v/>
      </c>
      <c r="D77" s="48" t="str">
        <f>IF(ROW()=2,Start!$G$12,IF(B77="","",MIN($I$5,MAX($I$4,D76 + $I$2*(Start!$E$12-C77) - IF(C77 &gt; Start!$E$12,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IF(ROW()=2,Start!$E$12,IF(B2="","",IFERROR(INDEX(tblAnalyse[Cobalt],_xlfn.AGGREGATE(15,6,(ROW(tblAnalyse[Datum])-ROW(INDEX(tblAnalyse[Datum],1))+1)/(tblAnalyse[Datum]&lt;&gt;""),ROW()-2)),"")))</f>
        <v/>
      </c>
      <c r="D78" s="48" t="str">
        <f>IF(ROW()=2,Start!$G$12,IF(B78="","",MIN($I$5,MAX($I$4,D77 + $I$2*(Start!$E$12-C78) - IF(C78 &gt; Start!$E$12,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IF(ROW()=2,Start!$E$12,IF(B2="","",IFERROR(INDEX(tblAnalyse[Cobalt],_xlfn.AGGREGATE(15,6,(ROW(tblAnalyse[Datum])-ROW(INDEX(tblAnalyse[Datum],1))+1)/(tblAnalyse[Datum]&lt;&gt;""),ROW()-2)),"")))</f>
        <v/>
      </c>
      <c r="D79" s="48" t="str">
        <f>IF(ROW()=2,Start!$G$12,IF(B79="","",MIN($I$5,MAX($I$4,D78 + $I$2*(Start!$E$12-C79) - IF(C79 &gt; Start!$E$12,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IF(ROW()=2,Start!$E$12,IF(B2="","",IFERROR(INDEX(tblAnalyse[Cobalt],_xlfn.AGGREGATE(15,6,(ROW(tblAnalyse[Datum])-ROW(INDEX(tblAnalyse[Datum],1))+1)/(tblAnalyse[Datum]&lt;&gt;""),ROW()-2)),"")))</f>
        <v/>
      </c>
      <c r="D80" s="48" t="str">
        <f>IF(ROW()=2,Start!$G$12,IF(B80="","",MIN($I$5,MAX($I$4,D79 + $I$2*(Start!$E$12-C80) - IF(C80 &gt; Start!$E$12,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IF(ROW()=2,Start!$E$12,IF(B2="","",IFERROR(INDEX(tblAnalyse[Cobalt],_xlfn.AGGREGATE(15,6,(ROW(tblAnalyse[Datum])-ROW(INDEX(tblAnalyse[Datum],1))+1)/(tblAnalyse[Datum]&lt;&gt;""),ROW()-2)),"")))</f>
        <v/>
      </c>
      <c r="D81" s="48" t="str">
        <f>IF(ROW()=2,Start!$G$12,IF(B81="","",MIN($I$5,MAX($I$4,D80 + $I$2*(Start!$E$12-C81) - IF(C81 &gt; Start!$E$12,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IF(ROW()=2,Start!$E$12,IF(B2="","",IFERROR(INDEX(tblAnalyse[Cobalt],_xlfn.AGGREGATE(15,6,(ROW(tblAnalyse[Datum])-ROW(INDEX(tblAnalyse[Datum],1))+1)/(tblAnalyse[Datum]&lt;&gt;""),ROW()-2)),"")))</f>
        <v/>
      </c>
      <c r="D82" s="48" t="str">
        <f>IF(ROW()=2,Start!$G$12,IF(B82="","",MIN($I$5,MAX($I$4,D81 + $I$2*(Start!$E$12-C82) - IF(C82 &gt; Start!$E$12,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IF(ROW()=2,Start!$E$12,IF(B2="","",IFERROR(INDEX(tblAnalyse[Cobalt],_xlfn.AGGREGATE(15,6,(ROW(tblAnalyse[Datum])-ROW(INDEX(tblAnalyse[Datum],1))+1)/(tblAnalyse[Datum]&lt;&gt;""),ROW()-2)),"")))</f>
        <v/>
      </c>
      <c r="D83" s="48" t="str">
        <f>IF(ROW()=2,Start!$G$12,IF(B83="","",MIN($I$5,MAX($I$4,D82 + $I$2*(Start!$E$12-C83) - IF(C83 &gt; Start!$E$12,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IF(ROW()=2,Start!$E$12,IF(B2="","",IFERROR(INDEX(tblAnalyse[Cobalt],_xlfn.AGGREGATE(15,6,(ROW(tblAnalyse[Datum])-ROW(INDEX(tblAnalyse[Datum],1))+1)/(tblAnalyse[Datum]&lt;&gt;""),ROW()-2)),"")))</f>
        <v/>
      </c>
      <c r="D84" s="48" t="str">
        <f>IF(ROW()=2,Start!$G$12,IF(B84="","",MIN($I$5,MAX($I$4,D83 + $I$2*(Start!$E$12-C84) - IF(C84 &gt; Start!$E$12,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IF(ROW()=2,Start!$E$12,IF(B2="","",IFERROR(INDEX(tblAnalyse[Cobalt],_xlfn.AGGREGATE(15,6,(ROW(tblAnalyse[Datum])-ROW(INDEX(tblAnalyse[Datum],1))+1)/(tblAnalyse[Datum]&lt;&gt;""),ROW()-2)),"")))</f>
        <v/>
      </c>
      <c r="D85" s="48" t="str">
        <f>IF(ROW()=2,Start!$G$12,IF(B85="","",MIN($I$5,MAX($I$4,D84 + $I$2*(Start!$E$12-C85) - IF(C85 &gt; Start!$E$12,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IF(ROW()=2,Start!$E$12,IF(B2="","",IFERROR(INDEX(tblAnalyse[Cobalt],_xlfn.AGGREGATE(15,6,(ROW(tblAnalyse[Datum])-ROW(INDEX(tblAnalyse[Datum],1))+1)/(tblAnalyse[Datum]&lt;&gt;""),ROW()-2)),"")))</f>
        <v/>
      </c>
      <c r="D86" s="48" t="str">
        <f>IF(ROW()=2,Start!$G$12,IF(B86="","",MIN($I$5,MAX($I$4,D85 + $I$2*(Start!$E$12-C86) - IF(C86 &gt; Start!$E$12,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IF(ROW()=2,Start!$E$12,IF(B2="","",IFERROR(INDEX(tblAnalyse[Cobalt],_xlfn.AGGREGATE(15,6,(ROW(tblAnalyse[Datum])-ROW(INDEX(tblAnalyse[Datum],1))+1)/(tblAnalyse[Datum]&lt;&gt;""),ROW()-2)),"")))</f>
        <v/>
      </c>
      <c r="D87" s="48" t="str">
        <f>IF(ROW()=2,Start!$G$12,IF(B87="","",MIN($I$5,MAX($I$4,D86 + $I$2*(Start!$E$12-C87) - IF(C87 &gt; Start!$E$12,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IF(ROW()=2,Start!$E$12,IF(B2="","",IFERROR(INDEX(tblAnalyse[Cobalt],_xlfn.AGGREGATE(15,6,(ROW(tblAnalyse[Datum])-ROW(INDEX(tblAnalyse[Datum],1))+1)/(tblAnalyse[Datum]&lt;&gt;""),ROW()-2)),"")))</f>
        <v/>
      </c>
      <c r="D88" s="48" t="str">
        <f>IF(ROW()=2,Start!$G$12,IF(B88="","",MIN($I$5,MAX($I$4,D87 + $I$2*(Start!$E$12-C88) - IF(C88 &gt; Start!$E$12,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IF(ROW()=2,Start!$E$12,IF(B2="","",IFERROR(INDEX(tblAnalyse[Cobalt],_xlfn.AGGREGATE(15,6,(ROW(tblAnalyse[Datum])-ROW(INDEX(tblAnalyse[Datum],1))+1)/(tblAnalyse[Datum]&lt;&gt;""),ROW()-2)),"")))</f>
        <v/>
      </c>
      <c r="D89" s="48" t="str">
        <f>IF(ROW()=2,Start!$G$12,IF(B89="","",MIN($I$5,MAX($I$4,D88 + $I$2*(Start!$E$12-C89) - IF(C89 &gt; Start!$E$12,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IF(ROW()=2,Start!$E$12,IF(B2="","",IFERROR(INDEX(tblAnalyse[Cobalt],_xlfn.AGGREGATE(15,6,(ROW(tblAnalyse[Datum])-ROW(INDEX(tblAnalyse[Datum],1))+1)/(tblAnalyse[Datum]&lt;&gt;""),ROW()-2)),"")))</f>
        <v/>
      </c>
      <c r="D90" s="48" t="str">
        <f>IF(ROW()=2,Start!$G$12,IF(B90="","",MIN($I$5,MAX($I$4,D89 + $I$2*(Start!$E$12-C90) - IF(C90 &gt; Start!$E$12,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IF(ROW()=2,Start!$E$12,IF(B2="","",IFERROR(INDEX(tblAnalyse[Cobalt],_xlfn.AGGREGATE(15,6,(ROW(tblAnalyse[Datum])-ROW(INDEX(tblAnalyse[Datum],1))+1)/(tblAnalyse[Datum]&lt;&gt;""),ROW()-2)),"")))</f>
        <v/>
      </c>
      <c r="D91" s="48" t="str">
        <f>IF(ROW()=2,Start!$G$12,IF(B91="","",MIN($I$5,MAX($I$4,D90 + $I$2*(Start!$E$12-C91) - IF(C91 &gt; Start!$E$12,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IF(ROW()=2,Start!$E$12,IF(B2="","",IFERROR(INDEX(tblAnalyse[Cobalt],_xlfn.AGGREGATE(15,6,(ROW(tblAnalyse[Datum])-ROW(INDEX(tblAnalyse[Datum],1))+1)/(tblAnalyse[Datum]&lt;&gt;""),ROW()-2)),"")))</f>
        <v/>
      </c>
      <c r="D92" s="48" t="str">
        <f>IF(ROW()=2,Start!$G$12,IF(B92="","",MIN($I$5,MAX($I$4,D91 + $I$2*(Start!$E$12-C92) - IF(C92 &gt; Start!$E$12,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IF(ROW()=2,Start!$E$12,IF(B2="","",IFERROR(INDEX(tblAnalyse[Cobalt],_xlfn.AGGREGATE(15,6,(ROW(tblAnalyse[Datum])-ROW(INDEX(tblAnalyse[Datum],1))+1)/(tblAnalyse[Datum]&lt;&gt;""),ROW()-2)),"")))</f>
        <v/>
      </c>
      <c r="D93" s="48" t="str">
        <f>IF(ROW()=2,Start!$G$12,IF(B93="","",MIN($I$5,MAX($I$4,D92 + $I$2*(Start!$E$12-C93) - IF(C93 &gt; Start!$E$12,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IF(ROW()=2,Start!$E$12,IF(B2="","",IFERROR(INDEX(tblAnalyse[Cobalt],_xlfn.AGGREGATE(15,6,(ROW(tblAnalyse[Datum])-ROW(INDEX(tblAnalyse[Datum],1))+1)/(tblAnalyse[Datum]&lt;&gt;""),ROW()-2)),"")))</f>
        <v/>
      </c>
      <c r="D94" s="48" t="str">
        <f>IF(ROW()=2,Start!$G$12,IF(B94="","",MIN($I$5,MAX($I$4,D93 + $I$2*(Start!$E$12-C94) - IF(C94 &gt; Start!$E$12,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IF(ROW()=2,Start!$E$12,IF(B2="","",IFERROR(INDEX(tblAnalyse[Cobalt],_xlfn.AGGREGATE(15,6,(ROW(tblAnalyse[Datum])-ROW(INDEX(tblAnalyse[Datum],1))+1)/(tblAnalyse[Datum]&lt;&gt;""),ROW()-2)),"")))</f>
        <v/>
      </c>
      <c r="D95" s="48" t="str">
        <f>IF(ROW()=2,Start!$G$12,IF(B95="","",MIN($I$5,MAX($I$4,D94 + $I$2*(Start!$E$12-C95) - IF(C95 &gt; Start!$E$12,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IF(ROW()=2,Start!$E$12,IF(B2="","",IFERROR(INDEX(tblAnalyse[Cobalt],_xlfn.AGGREGATE(15,6,(ROW(tblAnalyse[Datum])-ROW(INDEX(tblAnalyse[Datum],1))+1)/(tblAnalyse[Datum]&lt;&gt;""),ROW()-2)),"")))</f>
        <v/>
      </c>
      <c r="D96" s="48" t="str">
        <f>IF(ROW()=2,Start!$G$12,IF(B96="","",MIN($I$5,MAX($I$4,D95 + $I$2*(Start!$E$12-C96) - IF(C96 &gt; Start!$E$12,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IF(ROW()=2,Start!$E$12,IF(B2="","",IFERROR(INDEX(tblAnalyse[Cobalt],_xlfn.AGGREGATE(15,6,(ROW(tblAnalyse[Datum])-ROW(INDEX(tblAnalyse[Datum],1))+1)/(tblAnalyse[Datum]&lt;&gt;""),ROW()-2)),"")))</f>
        <v/>
      </c>
      <c r="D97" s="48" t="str">
        <f>IF(ROW()=2,Start!$G$12,IF(B97="","",MIN($I$5,MAX($I$4,D96 + $I$2*(Start!$E$12-C97) - IF(C97 &gt; Start!$E$12,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IF(ROW()=2,Start!$E$12,IF(B2="","",IFERROR(INDEX(tblAnalyse[Cobalt],_xlfn.AGGREGATE(15,6,(ROW(tblAnalyse[Datum])-ROW(INDEX(tblAnalyse[Datum],1))+1)/(tblAnalyse[Datum]&lt;&gt;""),ROW()-2)),"")))</f>
        <v/>
      </c>
      <c r="D98" s="48" t="str">
        <f>IF(ROW()=2,Start!$G$12,IF(B98="","",MIN($I$5,MAX($I$4,D97 + $I$2*(Start!$E$12-C98) - IF(C98 &gt; Start!$E$12,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IF(ROW()=2,Start!$E$12,IF(B2="","",IFERROR(INDEX(tblAnalyse[Cobalt],_xlfn.AGGREGATE(15,6,(ROW(tblAnalyse[Datum])-ROW(INDEX(tblAnalyse[Datum],1))+1)/(tblAnalyse[Datum]&lt;&gt;""),ROW()-2)),"")))</f>
        <v/>
      </c>
      <c r="D99" s="48" t="str">
        <f>IF(ROW()=2,Start!$G$12,IF(B99="","",MIN($I$5,MAX($I$4,D98 + $I$2*(Start!$E$12-C99) - IF(C99 &gt; Start!$E$12,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IF(ROW()=2,Start!$E$12,IF(B2="","",IFERROR(INDEX(tblAnalyse[Cobalt],_xlfn.AGGREGATE(15,6,(ROW(tblAnalyse[Datum])-ROW(INDEX(tblAnalyse[Datum],1))+1)/(tblAnalyse[Datum]&lt;&gt;""),ROW()-2)),"")))</f>
        <v/>
      </c>
      <c r="D100" s="48" t="str">
        <f>IF(ROW()=2,Start!$G$12,IF(B100="","",MIN($I$5,MAX($I$4,D99 + $I$2*(Start!$E$12-C100) - IF(C100 &gt; Start!$E$12,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IF(ROW()=2,Start!$E$12,IF(B2="","",IFERROR(INDEX(tblAnalyse[Cobalt],_xlfn.AGGREGATE(15,6,(ROW(tblAnalyse[Datum])-ROW(INDEX(tblAnalyse[Datum],1))+1)/(tblAnalyse[Datum]&lt;&gt;""),ROW()-2)),"")))</f>
        <v/>
      </c>
      <c r="D101" s="48" t="str">
        <f>IF(ROW()=2,Start!$G$12,IF(B101="","",MIN($I$5,MAX($I$4,D100 + $I$2*(Start!$E$12-C101) - IF(C101 &gt; Start!$E$12,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IF(ROW()=2,Start!$E$12,IF(B2="","",IFERROR(INDEX(tblAnalyse[Cobalt],_xlfn.AGGREGATE(15,6,(ROW(tblAnalyse[Datum])-ROW(INDEX(tblAnalyse[Datum],1))+1)/(tblAnalyse[Datum]&lt;&gt;""),ROW()-2)),"")))</f>
        <v/>
      </c>
      <c r="D102" s="48" t="str">
        <f>IF(ROW()=2,Start!$G$12,IF(B102="","",MIN($I$5,MAX($I$4,D101 + $I$2*(Start!$E$12-C102) - IF(C102 &gt; Start!$E$12,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IF(ROW()=2,Start!$E$12,IF(B2="","",IFERROR(INDEX(tblAnalyse[Cobalt],_xlfn.AGGREGATE(15,6,(ROW(tblAnalyse[Datum])-ROW(INDEX(tblAnalyse[Datum],1))+1)/(tblAnalyse[Datum]&lt;&gt;""),ROW()-2)),"")))</f>
        <v/>
      </c>
      <c r="D103" s="48" t="str">
        <f>IF(ROW()=2,Start!$G$12,IF(B103="","",MIN($I$5,MAX($I$4,D102 + $I$2*(Start!$E$12-C103) - IF(C103 &gt; Start!$E$12,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IF(ROW()=2,Start!$E$12,IF(B2="","",IFERROR(INDEX(tblAnalyse[Cobalt],_xlfn.AGGREGATE(15,6,(ROW(tblAnalyse[Datum])-ROW(INDEX(tblAnalyse[Datum],1))+1)/(tblAnalyse[Datum]&lt;&gt;""),ROW()-2)),"")))</f>
        <v/>
      </c>
      <c r="D104" s="48" t="str">
        <f>IF(ROW()=2,Start!$G$12,IF(B104="","",MIN($I$5,MAX($I$4,D103 + $I$2*(Start!$E$12-C104) - IF(C104 &gt; Start!$E$12,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IF(ROW()=2,Start!$E$12,IF(B2="","",IFERROR(INDEX(tblAnalyse[Cobalt],_xlfn.AGGREGATE(15,6,(ROW(tblAnalyse[Datum])-ROW(INDEX(tblAnalyse[Datum],1))+1)/(tblAnalyse[Datum]&lt;&gt;""),ROW()-2)),"")))</f>
        <v/>
      </c>
      <c r="D105" s="48" t="str">
        <f>IF(ROW()=2,Start!$G$12,IF(B105="","",MIN($I$5,MAX($I$4,D104 + $I$2*(Start!$E$12-C105) - IF(C105 &gt; Start!$E$12,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IF(ROW()=2,Start!$E$12,IF(B2="","",IFERROR(INDEX(tblAnalyse[Cobalt],_xlfn.AGGREGATE(15,6,(ROW(tblAnalyse[Datum])-ROW(INDEX(tblAnalyse[Datum],1))+1)/(tblAnalyse[Datum]&lt;&gt;""),ROW()-2)),"")))</f>
        <v/>
      </c>
      <c r="D106" s="48" t="str">
        <f>IF(ROW()=2,Start!$G$12,IF(B106="","",MIN($I$5,MAX($I$4,D105 + $I$2*(Start!$E$12-C106) - IF(C106 &gt; Start!$E$12,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IF(ROW()=2,Start!$E$12,IF(B2="","",IFERROR(INDEX(tblAnalyse[Cobalt],_xlfn.AGGREGATE(15,6,(ROW(tblAnalyse[Datum])-ROW(INDEX(tblAnalyse[Datum],1))+1)/(tblAnalyse[Datum]&lt;&gt;""),ROW()-2)),"")))</f>
        <v/>
      </c>
      <c r="D107" s="48" t="str">
        <f>IF(ROW()=2,Start!$G$12,IF(B107="","",MIN($I$5,MAX($I$4,D106 + $I$2*(Start!$E$12-C107) - IF(C107 &gt; Start!$E$12,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IF(ROW()=2,Start!$E$12,IF(B2="","",IFERROR(INDEX(tblAnalyse[Cobalt],_xlfn.AGGREGATE(15,6,(ROW(tblAnalyse[Datum])-ROW(INDEX(tblAnalyse[Datum],1))+1)/(tblAnalyse[Datum]&lt;&gt;""),ROW()-2)),"")))</f>
        <v/>
      </c>
      <c r="D108" s="48" t="str">
        <f>IF(ROW()=2,Start!$G$12,IF(B108="","",MIN($I$5,MAX($I$4,D107 + $I$2*(Start!$E$12-C108) - IF(C108 &gt; Start!$E$12,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IF(ROW()=2,Start!$E$12,IF(B2="","",IFERROR(INDEX(tblAnalyse[Cobalt],_xlfn.AGGREGATE(15,6,(ROW(tblAnalyse[Datum])-ROW(INDEX(tblAnalyse[Datum],1))+1)/(tblAnalyse[Datum]&lt;&gt;""),ROW()-2)),"")))</f>
        <v/>
      </c>
      <c r="D109" s="48" t="str">
        <f>IF(ROW()=2,Start!$G$12,IF(B109="","",MIN($I$5,MAX($I$4,D108 + $I$2*(Start!$E$12-C109) - IF(C109 &gt; Start!$E$12,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IF(ROW()=2,Start!$E$12,IF(B2="","",IFERROR(INDEX(tblAnalyse[Cobalt],_xlfn.AGGREGATE(15,6,(ROW(tblAnalyse[Datum])-ROW(INDEX(tblAnalyse[Datum],1))+1)/(tblAnalyse[Datum]&lt;&gt;""),ROW()-2)),"")))</f>
        <v/>
      </c>
      <c r="D110" s="48" t="str">
        <f>IF(ROW()=2,Start!$G$12,IF(B110="","",MIN($I$5,MAX($I$4,D109 + $I$2*(Start!$E$12-C110) - IF(C110 &gt; Start!$E$12,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IF(ROW()=2,Start!$E$12,IF(B2="","",IFERROR(INDEX(tblAnalyse[Cobalt],_xlfn.AGGREGATE(15,6,(ROW(tblAnalyse[Datum])-ROW(INDEX(tblAnalyse[Datum],1))+1)/(tblAnalyse[Datum]&lt;&gt;""),ROW()-2)),"")))</f>
        <v/>
      </c>
      <c r="D111" s="48" t="str">
        <f>IF(ROW()=2,Start!$G$12,IF(B111="","",MIN($I$5,MAX($I$4,D110 + $I$2*(Start!$E$12-C111) - IF(C111 &gt; Start!$E$12,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IF(ROW()=2,Start!$E$12,IF(B2="","",IFERROR(INDEX(tblAnalyse[Cobalt],_xlfn.AGGREGATE(15,6,(ROW(tblAnalyse[Datum])-ROW(INDEX(tblAnalyse[Datum],1))+1)/(tblAnalyse[Datum]&lt;&gt;""),ROW()-2)),"")))</f>
        <v/>
      </c>
      <c r="D112" s="48" t="str">
        <f>IF(ROW()=2,Start!$G$12,IF(B112="","",MIN($I$5,MAX($I$4,D111 + $I$2*(Start!$E$12-C112) - IF(C112 &gt; Start!$E$12,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IF(ROW()=2,Start!$E$12,IF(B2="","",IFERROR(INDEX(tblAnalyse[Cobalt],_xlfn.AGGREGATE(15,6,(ROW(tblAnalyse[Datum])-ROW(INDEX(tblAnalyse[Datum],1))+1)/(tblAnalyse[Datum]&lt;&gt;""),ROW()-2)),"")))</f>
        <v/>
      </c>
      <c r="D113" s="48" t="str">
        <f>IF(ROW()=2,Start!$G$12,IF(B113="","",MIN($I$5,MAX($I$4,D112 + $I$2*(Start!$E$12-C113) - IF(C113 &gt; Start!$E$12,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IF(ROW()=2,Start!$E$12,IF(B2="","",IFERROR(INDEX(tblAnalyse[Cobalt],_xlfn.AGGREGATE(15,6,(ROW(tblAnalyse[Datum])-ROW(INDEX(tblAnalyse[Datum],1))+1)/(tblAnalyse[Datum]&lt;&gt;""),ROW()-2)),"")))</f>
        <v/>
      </c>
      <c r="D114" s="48" t="str">
        <f>IF(ROW()=2,Start!$G$12,IF(B114="","",MIN($I$5,MAX($I$4,D113 + $I$2*(Start!$E$12-C114) - IF(C114 &gt; Start!$E$12,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IF(ROW()=2,Start!$E$12,IF(B2="","",IFERROR(INDEX(tblAnalyse[Cobalt],_xlfn.AGGREGATE(15,6,(ROW(tblAnalyse[Datum])-ROW(INDEX(tblAnalyse[Datum],1))+1)/(tblAnalyse[Datum]&lt;&gt;""),ROW()-2)),"")))</f>
        <v/>
      </c>
      <c r="D115" s="48" t="str">
        <f>IF(ROW()=2,Start!$G$12,IF(B115="","",MIN($I$5,MAX($I$4,D114 + $I$2*(Start!$E$12-C115) - IF(C115 &gt; Start!$E$12,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IF(ROW()=2,Start!$E$12,IF(B2="","",IFERROR(INDEX(tblAnalyse[Cobalt],_xlfn.AGGREGATE(15,6,(ROW(tblAnalyse[Datum])-ROW(INDEX(tblAnalyse[Datum],1))+1)/(tblAnalyse[Datum]&lt;&gt;""),ROW()-2)),"")))</f>
        <v/>
      </c>
      <c r="D116" s="48" t="str">
        <f>IF(ROW()=2,Start!$G$12,IF(B116="","",MIN($I$5,MAX($I$4,D115 + $I$2*(Start!$E$12-C116) - IF(C116 &gt; Start!$E$12,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IF(ROW()=2,Start!$E$12,IF(B2="","",IFERROR(INDEX(tblAnalyse[Cobalt],_xlfn.AGGREGATE(15,6,(ROW(tblAnalyse[Datum])-ROW(INDEX(tblAnalyse[Datum],1))+1)/(tblAnalyse[Datum]&lt;&gt;""),ROW()-2)),"")))</f>
        <v/>
      </c>
      <c r="D117" s="48" t="str">
        <f>IF(ROW()=2,Start!$G$12,IF(B117="","",MIN($I$5,MAX($I$4,D116 + $I$2*(Start!$E$12-C117) - IF(C117 &gt; Start!$E$12,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IF(ROW()=2,Start!$E$12,IF(B2="","",IFERROR(INDEX(tblAnalyse[Cobalt],_xlfn.AGGREGATE(15,6,(ROW(tblAnalyse[Datum])-ROW(INDEX(tblAnalyse[Datum],1))+1)/(tblAnalyse[Datum]&lt;&gt;""),ROW()-2)),"")))</f>
        <v/>
      </c>
      <c r="D118" s="48" t="str">
        <f>IF(ROW()=2,Start!$G$12,IF(B118="","",MIN($I$5,MAX($I$4,D117 + $I$2*(Start!$E$12-C118) - IF(C118 &gt; Start!$E$12,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IF(ROW()=2,Start!$E$12,IF(B2="","",IFERROR(INDEX(tblAnalyse[Cobalt],_xlfn.AGGREGATE(15,6,(ROW(tblAnalyse[Datum])-ROW(INDEX(tblAnalyse[Datum],1))+1)/(tblAnalyse[Datum]&lt;&gt;""),ROW()-2)),"")))</f>
        <v/>
      </c>
      <c r="D119" s="48" t="str">
        <f>IF(ROW()=2,Start!$G$12,IF(B119="","",MIN($I$5,MAX($I$4,D118 + $I$2*(Start!$E$12-C119) - IF(C119 &gt; Start!$E$12,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IF(ROW()=2,Start!$E$12,IF(B2="","",IFERROR(INDEX(tblAnalyse[Cobalt],_xlfn.AGGREGATE(15,6,(ROW(tblAnalyse[Datum])-ROW(INDEX(tblAnalyse[Datum],1))+1)/(tblAnalyse[Datum]&lt;&gt;""),ROW()-2)),"")))</f>
        <v/>
      </c>
      <c r="D120" s="48" t="str">
        <f>IF(ROW()=2,Start!$G$12,IF(B120="","",MIN($I$5,MAX($I$4,D119 + $I$2*(Start!$E$12-C120) - IF(C120 &gt; Start!$E$12,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IF(ROW()=2,Start!$E$12,IF(B2="","",IFERROR(INDEX(tblAnalyse[Cobalt],_xlfn.AGGREGATE(15,6,(ROW(tblAnalyse[Datum])-ROW(INDEX(tblAnalyse[Datum],1))+1)/(tblAnalyse[Datum]&lt;&gt;""),ROW()-2)),"")))</f>
        <v/>
      </c>
      <c r="D121" s="48" t="str">
        <f>IF(ROW()=2,Start!$G$12,IF(B121="","",MIN($I$5,MAX($I$4,D120 + $I$2*(Start!$E$12-C121) - IF(C121 &gt; Start!$E$12,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IF(ROW()=2,Start!$E$12,IF(B2="","",IFERROR(INDEX(tblAnalyse[Cobalt],_xlfn.AGGREGATE(15,6,(ROW(tblAnalyse[Datum])-ROW(INDEX(tblAnalyse[Datum],1))+1)/(tblAnalyse[Datum]&lt;&gt;""),ROW()-2)),"")))</f>
        <v/>
      </c>
      <c r="D122" s="48" t="str">
        <f>IF(ROW()=2,Start!$G$12,IF(B122="","",MIN($I$5,MAX($I$4,D121 + $I$2*(Start!$E$12-C122) - IF(C122 &gt; Start!$E$12,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IF(ROW()=2,Start!$E$12,IF(B2="","",IFERROR(INDEX(tblAnalyse[Cobalt],_xlfn.AGGREGATE(15,6,(ROW(tblAnalyse[Datum])-ROW(INDEX(tblAnalyse[Datum],1))+1)/(tblAnalyse[Datum]&lt;&gt;""),ROW()-2)),"")))</f>
        <v/>
      </c>
      <c r="D123" s="48" t="str">
        <f>IF(ROW()=2,Start!$G$12,IF(B123="","",MIN($I$5,MAX($I$4,D122 + $I$2*(Start!$E$12-C123) - IF(C123 &gt; Start!$E$12,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IF(ROW()=2,Start!$E$12,IF(B2="","",IFERROR(INDEX(tblAnalyse[Cobalt],_xlfn.AGGREGATE(15,6,(ROW(tblAnalyse[Datum])-ROW(INDEX(tblAnalyse[Datum],1))+1)/(tblAnalyse[Datum]&lt;&gt;""),ROW()-2)),"")))</f>
        <v/>
      </c>
      <c r="D124" s="48" t="str">
        <f>IF(ROW()=2,Start!$G$12,IF(B124="","",MIN($I$5,MAX($I$4,D123 + $I$2*(Start!$E$12-C124) - IF(C124 &gt; Start!$E$12,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IF(ROW()=2,Start!$E$12,IF(B2="","",IFERROR(INDEX(tblAnalyse[Cobalt],_xlfn.AGGREGATE(15,6,(ROW(tblAnalyse[Datum])-ROW(INDEX(tblAnalyse[Datum],1))+1)/(tblAnalyse[Datum]&lt;&gt;""),ROW()-2)),"")))</f>
        <v/>
      </c>
      <c r="D125" s="48" t="str">
        <f>IF(ROW()=2,Start!$G$12,IF(B125="","",MIN($I$5,MAX($I$4,D124 + $I$2*(Start!$E$12-C125) - IF(C125 &gt; Start!$E$12,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IF(ROW()=2,Start!$E$12,IF(B2="","",IFERROR(INDEX(tblAnalyse[Cobalt],_xlfn.AGGREGATE(15,6,(ROW(tblAnalyse[Datum])-ROW(INDEX(tblAnalyse[Datum],1))+1)/(tblAnalyse[Datum]&lt;&gt;""),ROW()-2)),"")))</f>
        <v/>
      </c>
      <c r="D126" s="48" t="str">
        <f>IF(ROW()=2,Start!$G$12,IF(B126="","",MIN($I$5,MAX($I$4,D125 + $I$2*(Start!$E$12-C126) - IF(C126 &gt; Start!$E$12,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IF(ROW()=2,Start!$E$12,IF(B2="","",IFERROR(INDEX(tblAnalyse[Cobalt],_xlfn.AGGREGATE(15,6,(ROW(tblAnalyse[Datum])-ROW(INDEX(tblAnalyse[Datum],1))+1)/(tblAnalyse[Datum]&lt;&gt;""),ROW()-2)),"")))</f>
        <v/>
      </c>
      <c r="D127" s="48" t="str">
        <f>IF(ROW()=2,Start!$G$12,IF(B127="","",MIN($I$5,MAX($I$4,D126 + $I$2*(Start!$E$12-C127) - IF(C127 &gt; Start!$E$12,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IF(ROW()=2,Start!$E$12,IF(B2="","",IFERROR(INDEX(tblAnalyse[Cobalt],_xlfn.AGGREGATE(15,6,(ROW(tblAnalyse[Datum])-ROW(INDEX(tblAnalyse[Datum],1))+1)/(tblAnalyse[Datum]&lt;&gt;""),ROW()-2)),"")))</f>
        <v/>
      </c>
      <c r="D128" s="48" t="str">
        <f>IF(ROW()=2,Start!$G$12,IF(B128="","",MIN($I$5,MAX($I$4,D127 + $I$2*(Start!$E$12-C128) - IF(C128 &gt; Start!$E$12,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IF(ROW()=2,Start!$E$12,IF(B2="","",IFERROR(INDEX(tblAnalyse[Cobalt],_xlfn.AGGREGATE(15,6,(ROW(tblAnalyse[Datum])-ROW(INDEX(tblAnalyse[Datum],1))+1)/(tblAnalyse[Datum]&lt;&gt;""),ROW()-2)),"")))</f>
        <v/>
      </c>
      <c r="D129" s="48" t="str">
        <f>IF(ROW()=2,Start!$G$12,IF(B129="","",MIN($I$5,MAX($I$4,D128 + $I$2*(Start!$E$12-C129) - IF(C129 &gt; Start!$E$12,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IF(ROW()=2,Start!$E$12,IF(B2="","",IFERROR(INDEX(tblAnalyse[Cobalt],_xlfn.AGGREGATE(15,6,(ROW(tblAnalyse[Datum])-ROW(INDEX(tblAnalyse[Datum],1))+1)/(tblAnalyse[Datum]&lt;&gt;""),ROW()-2)),"")))</f>
        <v/>
      </c>
      <c r="D130" s="48" t="str">
        <f>IF(ROW()=2,Start!$G$12,IF(B130="","",MIN($I$5,MAX($I$4,D129 + $I$2*(Start!$E$12-C130) - IF(C130 &gt; Start!$E$12,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IF(ROW()=2,Start!$E$12,IF(B2="","",IFERROR(INDEX(tblAnalyse[Cobalt],_xlfn.AGGREGATE(15,6,(ROW(tblAnalyse[Datum])-ROW(INDEX(tblAnalyse[Datum],1))+1)/(tblAnalyse[Datum]&lt;&gt;""),ROW()-2)),"")))</f>
        <v/>
      </c>
      <c r="D131" s="48" t="str">
        <f>IF(ROW()=2,Start!$G$12,IF(B131="","",MIN($I$5,MAX($I$4,D130 + $I$2*(Start!$E$12-C131) - IF(C131 &gt; Start!$E$12,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IF(ROW()=2,Start!$E$12,IF(B2="","",IFERROR(INDEX(tblAnalyse[Cobalt],_xlfn.AGGREGATE(15,6,(ROW(tblAnalyse[Datum])-ROW(INDEX(tblAnalyse[Datum],1))+1)/(tblAnalyse[Datum]&lt;&gt;""),ROW()-2)),"")))</f>
        <v/>
      </c>
      <c r="D132" s="48" t="str">
        <f>IF(ROW()=2,Start!$G$12,IF(B132="","",MIN($I$5,MAX($I$4,D131 + $I$2*(Start!$E$12-C132) - IF(C132 &gt; Start!$E$12,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IF(ROW()=2,Start!$E$12,IF(B2="","",IFERROR(INDEX(tblAnalyse[Cobalt],_xlfn.AGGREGATE(15,6,(ROW(tblAnalyse[Datum])-ROW(INDEX(tblAnalyse[Datum],1))+1)/(tblAnalyse[Datum]&lt;&gt;""),ROW()-2)),"")))</f>
        <v/>
      </c>
      <c r="D133" s="48" t="str">
        <f>IF(ROW()=2,Start!$G$12,IF(B133="","",MIN($I$5,MAX($I$4,D132 + $I$2*(Start!$E$12-C133) - IF(C133 &gt; Start!$E$12,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IF(ROW()=2,Start!$E$12,IF(B2="","",IFERROR(INDEX(tblAnalyse[Cobalt],_xlfn.AGGREGATE(15,6,(ROW(tblAnalyse[Datum])-ROW(INDEX(tblAnalyse[Datum],1))+1)/(tblAnalyse[Datum]&lt;&gt;""),ROW()-2)),"")))</f>
        <v/>
      </c>
      <c r="D134" s="48" t="str">
        <f>IF(ROW()=2,Start!$G$12,IF(B134="","",MIN($I$5,MAX($I$4,D133 + $I$2*(Start!$E$12-C134) - IF(C134 &gt; Start!$E$12,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IF(ROW()=2,Start!$E$12,IF(B2="","",IFERROR(INDEX(tblAnalyse[Cobalt],_xlfn.AGGREGATE(15,6,(ROW(tblAnalyse[Datum])-ROW(INDEX(tblAnalyse[Datum],1))+1)/(tblAnalyse[Datum]&lt;&gt;""),ROW()-2)),"")))</f>
        <v/>
      </c>
      <c r="D135" s="48" t="str">
        <f>IF(ROW()=2,Start!$G$12,IF(B135="","",MIN($I$5,MAX($I$4,D134 + $I$2*(Start!$E$12-C135) - IF(C135 &gt; Start!$E$12,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IF(ROW()=2,Start!$E$12,IF(B2="","",IFERROR(INDEX(tblAnalyse[Cobalt],_xlfn.AGGREGATE(15,6,(ROW(tblAnalyse[Datum])-ROW(INDEX(tblAnalyse[Datum],1))+1)/(tblAnalyse[Datum]&lt;&gt;""),ROW()-2)),"")))</f>
        <v/>
      </c>
      <c r="D136" s="48" t="str">
        <f>IF(ROW()=2,Start!$G$12,IF(B136="","",MIN($I$5,MAX($I$4,D135 + $I$2*(Start!$E$12-C136) - IF(C136 &gt; Start!$E$12,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IF(ROW()=2,Start!$E$12,IF(B2="","",IFERROR(INDEX(tblAnalyse[Cobalt],_xlfn.AGGREGATE(15,6,(ROW(tblAnalyse[Datum])-ROW(INDEX(tblAnalyse[Datum],1))+1)/(tblAnalyse[Datum]&lt;&gt;""),ROW()-2)),"")))</f>
        <v/>
      </c>
      <c r="D137" s="48" t="str">
        <f>IF(ROW()=2,Start!$G$12,IF(B137="","",MIN($I$5,MAX($I$4,D136 + $I$2*(Start!$E$12-C137) - IF(C137 &gt; Start!$E$12,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IF(ROW()=2,Start!$E$12,IF(B2="","",IFERROR(INDEX(tblAnalyse[Cobalt],_xlfn.AGGREGATE(15,6,(ROW(tblAnalyse[Datum])-ROW(INDEX(tblAnalyse[Datum],1))+1)/(tblAnalyse[Datum]&lt;&gt;""),ROW()-2)),"")))</f>
        <v/>
      </c>
      <c r="D138" s="48" t="str">
        <f>IF(ROW()=2,Start!$G$12,IF(B138="","",MIN($I$5,MAX($I$4,D137 + $I$2*(Start!$E$12-C138) - IF(C138 &gt; Start!$E$12,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IF(ROW()=2,Start!$E$12,IF(B2="","",IFERROR(INDEX(tblAnalyse[Cobalt],_xlfn.AGGREGATE(15,6,(ROW(tblAnalyse[Datum])-ROW(INDEX(tblAnalyse[Datum],1))+1)/(tblAnalyse[Datum]&lt;&gt;""),ROW()-2)),"")))</f>
        <v/>
      </c>
      <c r="D139" s="48" t="str">
        <f>IF(ROW()=2,Start!$G$12,IF(B139="","",MIN($I$5,MAX($I$4,D138 + $I$2*(Start!$E$12-C139) - IF(C139 &gt; Start!$E$12,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IF(ROW()=2,Start!$E$12,IF(B2="","",IFERROR(INDEX(tblAnalyse[Cobalt],_xlfn.AGGREGATE(15,6,(ROW(tblAnalyse[Datum])-ROW(INDEX(tblAnalyse[Datum],1))+1)/(tblAnalyse[Datum]&lt;&gt;""),ROW()-2)),"")))</f>
        <v/>
      </c>
      <c r="D140" s="48" t="str">
        <f>IF(ROW()=2,Start!$G$12,IF(B140="","",MIN($I$5,MAX($I$4,D139 + $I$2*(Start!$E$12-C140) - IF(C140 &gt; Start!$E$12,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IF(ROW()=2,Start!$E$12,IF(B2="","",IFERROR(INDEX(tblAnalyse[Cobalt],_xlfn.AGGREGATE(15,6,(ROW(tblAnalyse[Datum])-ROW(INDEX(tblAnalyse[Datum],1))+1)/(tblAnalyse[Datum]&lt;&gt;""),ROW()-2)),"")))</f>
        <v/>
      </c>
      <c r="D141" s="48" t="str">
        <f>IF(ROW()=2,Start!$G$12,IF(B141="","",MIN($I$5,MAX($I$4,D140 + $I$2*(Start!$E$12-C141) - IF(C141 &gt; Start!$E$12,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IF(ROW()=2,Start!$E$12,IF(B2="","",IFERROR(INDEX(tblAnalyse[Cobalt],_xlfn.AGGREGATE(15,6,(ROW(tblAnalyse[Datum])-ROW(INDEX(tblAnalyse[Datum],1))+1)/(tblAnalyse[Datum]&lt;&gt;""),ROW()-2)),"")))</f>
        <v/>
      </c>
      <c r="D142" s="48" t="str">
        <f>IF(ROW()=2,Start!$G$12,IF(B142="","",MIN($I$5,MAX($I$4,D141 + $I$2*(Start!$E$12-C142) - IF(C142 &gt; Start!$E$12,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IF(ROW()=2,Start!$E$12,IF(B2="","",IFERROR(INDEX(tblAnalyse[Cobalt],_xlfn.AGGREGATE(15,6,(ROW(tblAnalyse[Datum])-ROW(INDEX(tblAnalyse[Datum],1))+1)/(tblAnalyse[Datum]&lt;&gt;""),ROW()-2)),"")))</f>
        <v/>
      </c>
      <c r="D143" s="48" t="str">
        <f>IF(ROW()=2,Start!$G$12,IF(B143="","",MIN($I$5,MAX($I$4,D142 + $I$2*(Start!$E$12-C143) - IF(C143 &gt; Start!$E$12,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IF(ROW()=2,Start!$E$12,IF(B2="","",IFERROR(INDEX(tblAnalyse[Cobalt],_xlfn.AGGREGATE(15,6,(ROW(tblAnalyse[Datum])-ROW(INDEX(tblAnalyse[Datum],1))+1)/(tblAnalyse[Datum]&lt;&gt;""),ROW()-2)),"")))</f>
        <v/>
      </c>
      <c r="D144" s="48" t="str">
        <f>IF(ROW()=2,Start!$G$12,IF(B144="","",MIN($I$5,MAX($I$4,D143 + $I$2*(Start!$E$12-C144) - IF(C144 &gt; Start!$E$12,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IF(ROW()=2,Start!$E$12,IF(B2="","",IFERROR(INDEX(tblAnalyse[Cobalt],_xlfn.AGGREGATE(15,6,(ROW(tblAnalyse[Datum])-ROW(INDEX(tblAnalyse[Datum],1))+1)/(tblAnalyse[Datum]&lt;&gt;""),ROW()-2)),"")))</f>
        <v/>
      </c>
      <c r="D145" s="48" t="str">
        <f>IF(ROW()=2,Start!$G$12,IF(B145="","",MIN($I$5,MAX($I$4,D144 + $I$2*(Start!$E$12-C145) - IF(C145 &gt; Start!$E$12,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IF(ROW()=2,Start!$E$12,IF(B2="","",IFERROR(INDEX(tblAnalyse[Cobalt],_xlfn.AGGREGATE(15,6,(ROW(tblAnalyse[Datum])-ROW(INDEX(tblAnalyse[Datum],1))+1)/(tblAnalyse[Datum]&lt;&gt;""),ROW()-2)),"")))</f>
        <v/>
      </c>
      <c r="D146" s="48" t="str">
        <f>IF(ROW()=2,Start!$G$12,IF(B146="","",MIN($I$5,MAX($I$4,D145 + $I$2*(Start!$E$12-C146) - IF(C146 &gt; Start!$E$12,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IF(ROW()=2,Start!$E$12,IF(B2="","",IFERROR(INDEX(tblAnalyse[Cobalt],_xlfn.AGGREGATE(15,6,(ROW(tblAnalyse[Datum])-ROW(INDEX(tblAnalyse[Datum],1))+1)/(tblAnalyse[Datum]&lt;&gt;""),ROW()-2)),"")))</f>
        <v/>
      </c>
      <c r="D147" s="48" t="str">
        <f>IF(ROW()=2,Start!$G$12,IF(B147="","",MIN($I$5,MAX($I$4,D146 + $I$2*(Start!$E$12-C147) - IF(C147 &gt; Start!$E$12,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IF(ROW()=2,Start!$E$12,IF(B2="","",IFERROR(INDEX(tblAnalyse[Cobalt],_xlfn.AGGREGATE(15,6,(ROW(tblAnalyse[Datum])-ROW(INDEX(tblAnalyse[Datum],1))+1)/(tblAnalyse[Datum]&lt;&gt;""),ROW()-2)),"")))</f>
        <v/>
      </c>
      <c r="D148" s="48" t="str">
        <f>IF(ROW()=2,Start!$G$12,IF(B148="","",MIN($I$5,MAX($I$4,D147 + $I$2*(Start!$E$12-C148) - IF(C148 &gt; Start!$E$12,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IF(ROW()=2,Start!$E$12,IF(B2="","",IFERROR(INDEX(tblAnalyse[Cobalt],_xlfn.AGGREGATE(15,6,(ROW(tblAnalyse[Datum])-ROW(INDEX(tblAnalyse[Datum],1))+1)/(tblAnalyse[Datum]&lt;&gt;""),ROW()-2)),"")))</f>
        <v/>
      </c>
      <c r="D149" s="48" t="str">
        <f>IF(ROW()=2,Start!$G$12,IF(B149="","",MIN($I$5,MAX($I$4,D148 + $I$2*(Start!$E$12-C149) - IF(C149 &gt; Start!$E$12,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IF(ROW()=2,Start!$E$12,IF(B2="","",IFERROR(INDEX(tblAnalyse[Cobalt],_xlfn.AGGREGATE(15,6,(ROW(tblAnalyse[Datum])-ROW(INDEX(tblAnalyse[Datum],1))+1)/(tblAnalyse[Datum]&lt;&gt;""),ROW()-2)),"")))</f>
        <v/>
      </c>
      <c r="D150" s="48" t="str">
        <f>IF(ROW()=2,Start!$G$12,IF(B150="","",MIN($I$5,MAX($I$4,D149 + $I$2*(Start!$E$12-C150) - IF(C150 &gt; Start!$E$12,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IF(ROW()=2,Start!$E$12,IF(B2="","",IFERROR(INDEX(tblAnalyse[Cobalt],_xlfn.AGGREGATE(15,6,(ROW(tblAnalyse[Datum])-ROW(INDEX(tblAnalyse[Datum],1))+1)/(tblAnalyse[Datum]&lt;&gt;""),ROW()-2)),"")))</f>
        <v/>
      </c>
      <c r="D151" s="48" t="str">
        <f>IF(ROW()=2,Start!$G$12,IF(B151="","",MIN($I$5,MAX($I$4,D150 + $I$2*(Start!$E$12-C151) - IF(C151 &gt; Start!$E$12,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IF(ROW()=2,Start!$E$12,IF(B2="","",IFERROR(INDEX(tblAnalyse[Cobalt],_xlfn.AGGREGATE(15,6,(ROW(tblAnalyse[Datum])-ROW(INDEX(tblAnalyse[Datum],1))+1)/(tblAnalyse[Datum]&lt;&gt;""),ROW()-2)),"")))</f>
        <v/>
      </c>
      <c r="D152" s="48" t="str">
        <f>IF(ROW()=2,Start!$G$12,IF(B152="","",MIN($I$5,MAX($I$4,D151 + $I$2*(Start!$E$12-C152) - IF(C152 &gt; Start!$E$12,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IF(ROW()=2,Start!$E$12,IF(B2="","",IFERROR(INDEX(tblAnalyse[Cobalt],_xlfn.AGGREGATE(15,6,(ROW(tblAnalyse[Datum])-ROW(INDEX(tblAnalyse[Datum],1))+1)/(tblAnalyse[Datum]&lt;&gt;""),ROW()-2)),"")))</f>
        <v/>
      </c>
      <c r="D153" s="48" t="str">
        <f>IF(ROW()=2,Start!$G$12,IF(B153="","",MIN($I$5,MAX($I$4,D152 + $I$2*(Start!$E$12-C153) - IF(C153 &gt; Start!$E$12,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IF(ROW()=2,Start!$E$12,IF(B2="","",IFERROR(INDEX(tblAnalyse[Cobalt],_xlfn.AGGREGATE(15,6,(ROW(tblAnalyse[Datum])-ROW(INDEX(tblAnalyse[Datum],1))+1)/(tblAnalyse[Datum]&lt;&gt;""),ROW()-2)),"")))</f>
        <v/>
      </c>
      <c r="D154" s="48" t="str">
        <f>IF(ROW()=2,Start!$G$12,IF(B154="","",MIN($I$5,MAX($I$4,D153 + $I$2*(Start!$E$12-C154) - IF(C154 &gt; Start!$E$12,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IF(ROW()=2,Start!$E$12,IF(B2="","",IFERROR(INDEX(tblAnalyse[Cobalt],_xlfn.AGGREGATE(15,6,(ROW(tblAnalyse[Datum])-ROW(INDEX(tblAnalyse[Datum],1))+1)/(tblAnalyse[Datum]&lt;&gt;""),ROW()-2)),"")))</f>
        <v/>
      </c>
      <c r="D155" s="48" t="str">
        <f>IF(ROW()=2,Start!$G$12,IF(B155="","",MIN($I$5,MAX($I$4,D154 + $I$2*(Start!$E$12-C155) - IF(C155 &gt; Start!$E$12,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IF(ROW()=2,Start!$E$12,IF(B2="","",IFERROR(INDEX(tblAnalyse[Cobalt],_xlfn.AGGREGATE(15,6,(ROW(tblAnalyse[Datum])-ROW(INDEX(tblAnalyse[Datum],1))+1)/(tblAnalyse[Datum]&lt;&gt;""),ROW()-2)),"")))</f>
        <v/>
      </c>
      <c r="D156" s="48" t="str">
        <f>IF(ROW()=2,Start!$G$12,IF(B156="","",MIN($I$5,MAX($I$4,D155 + $I$2*(Start!$E$12-C156) - IF(C156 &gt; Start!$E$12,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IF(ROW()=2,Start!$E$12,IF(B2="","",IFERROR(INDEX(tblAnalyse[Cobalt],_xlfn.AGGREGATE(15,6,(ROW(tblAnalyse[Datum])-ROW(INDEX(tblAnalyse[Datum],1))+1)/(tblAnalyse[Datum]&lt;&gt;""),ROW()-2)),"")))</f>
        <v/>
      </c>
      <c r="D157" s="48" t="str">
        <f>IF(ROW()=2,Start!$G$12,IF(B157="","",MIN($I$5,MAX($I$4,D156 + $I$2*(Start!$E$12-C157) - IF(C157 &gt; Start!$E$12,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IF(ROW()=2,Start!$E$12,IF(B2="","",IFERROR(INDEX(tblAnalyse[Cobalt],_xlfn.AGGREGATE(15,6,(ROW(tblAnalyse[Datum])-ROW(INDEX(tblAnalyse[Datum],1))+1)/(tblAnalyse[Datum]&lt;&gt;""),ROW()-2)),"")))</f>
        <v/>
      </c>
      <c r="D158" s="48" t="str">
        <f>IF(ROW()=2,Start!$G$12,IF(B158="","",MIN($I$5,MAX($I$4,D157 + $I$2*(Start!$E$12-C158) - IF(C158 &gt; Start!$E$12,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IF(ROW()=2,Start!$E$12,IF(B2="","",IFERROR(INDEX(tblAnalyse[Cobalt],_xlfn.AGGREGATE(15,6,(ROW(tblAnalyse[Datum])-ROW(INDEX(tblAnalyse[Datum],1))+1)/(tblAnalyse[Datum]&lt;&gt;""),ROW()-2)),"")))</f>
        <v/>
      </c>
      <c r="D159" s="48" t="str">
        <f>IF(ROW()=2,Start!$G$12,IF(B159="","",MIN($I$5,MAX($I$4,D158 + $I$2*(Start!$E$12-C159) - IF(C159 &gt; Start!$E$12,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IF(ROW()=2,Start!$E$12,IF(B2="","",IFERROR(INDEX(tblAnalyse[Cobalt],_xlfn.AGGREGATE(15,6,(ROW(tblAnalyse[Datum])-ROW(INDEX(tblAnalyse[Datum],1))+1)/(tblAnalyse[Datum]&lt;&gt;""),ROW()-2)),"")))</f>
        <v/>
      </c>
      <c r="D160" s="48" t="str">
        <f>IF(ROW()=2,Start!$G$12,IF(B160="","",MIN($I$5,MAX($I$4,D159 + $I$2*(Start!$E$12-C160) - IF(C160 &gt; Start!$E$12,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IF(ROW()=2,Start!$E$12,IF(B2="","",IFERROR(INDEX(tblAnalyse[Cobalt],_xlfn.AGGREGATE(15,6,(ROW(tblAnalyse[Datum])-ROW(INDEX(tblAnalyse[Datum],1))+1)/(tblAnalyse[Datum]&lt;&gt;""),ROW()-2)),"")))</f>
        <v/>
      </c>
      <c r="D161" s="48" t="str">
        <f>IF(ROW()=2,Start!$G$12,IF(B161="","",MIN($I$5,MAX($I$4,D160 + $I$2*(Start!$E$12-C161) - IF(C161 &gt; Start!$E$12,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IF(ROW()=2,Start!$E$12,IF(B2="","",IFERROR(INDEX(tblAnalyse[Cobalt],_xlfn.AGGREGATE(15,6,(ROW(tblAnalyse[Datum])-ROW(INDEX(tblAnalyse[Datum],1))+1)/(tblAnalyse[Datum]&lt;&gt;""),ROW()-2)),"")))</f>
        <v/>
      </c>
      <c r="D162" s="48" t="str">
        <f>IF(ROW()=2,Start!$G$12,IF(B162="","",MIN($I$5,MAX($I$4,D161 + $I$2*(Start!$E$12-C162) - IF(C162 &gt; Start!$E$12,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IF(ROW()=2,Start!$E$12,IF(B2="","",IFERROR(INDEX(tblAnalyse[Cobalt],_xlfn.AGGREGATE(15,6,(ROW(tblAnalyse[Datum])-ROW(INDEX(tblAnalyse[Datum],1))+1)/(tblAnalyse[Datum]&lt;&gt;""),ROW()-2)),"")))</f>
        <v/>
      </c>
      <c r="D163" s="48" t="str">
        <f>IF(ROW()=2,Start!$G$12,IF(B163="","",MIN($I$5,MAX($I$4,D162 + $I$2*(Start!$E$12-C163) - IF(C163 &gt; Start!$E$12,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IF(ROW()=2,Start!$E$12,IF(B2="","",IFERROR(INDEX(tblAnalyse[Cobalt],_xlfn.AGGREGATE(15,6,(ROW(tblAnalyse[Datum])-ROW(INDEX(tblAnalyse[Datum],1))+1)/(tblAnalyse[Datum]&lt;&gt;""),ROW()-2)),"")))</f>
        <v/>
      </c>
      <c r="D164" s="48" t="str">
        <f>IF(ROW()=2,Start!$G$12,IF(B164="","",MIN($I$5,MAX($I$4,D163 + $I$2*(Start!$E$12-C164) - IF(C164 &gt; Start!$E$12,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IF(ROW()=2,Start!$E$12,IF(B2="","",IFERROR(INDEX(tblAnalyse[Cobalt],_xlfn.AGGREGATE(15,6,(ROW(tblAnalyse[Datum])-ROW(INDEX(tblAnalyse[Datum],1))+1)/(tblAnalyse[Datum]&lt;&gt;""),ROW()-2)),"")))</f>
        <v/>
      </c>
      <c r="D165" s="48" t="str">
        <f>IF(ROW()=2,Start!$G$12,IF(B165="","",MIN($I$5,MAX($I$4,D164 + $I$2*(Start!$E$12-C165) - IF(C165 &gt; Start!$E$12,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IF(ROW()=2,Start!$E$12,IF(B2="","",IFERROR(INDEX(tblAnalyse[Cobalt],_xlfn.AGGREGATE(15,6,(ROW(tblAnalyse[Datum])-ROW(INDEX(tblAnalyse[Datum],1))+1)/(tblAnalyse[Datum]&lt;&gt;""),ROW()-2)),"")))</f>
        <v/>
      </c>
      <c r="D166" s="48" t="str">
        <f>IF(ROW()=2,Start!$G$12,IF(B166="","",MIN($I$5,MAX($I$4,D165 + $I$2*(Start!$E$12-C166) - IF(C166 &gt; Start!$E$12,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IF(ROW()=2,Start!$E$12,IF(B2="","",IFERROR(INDEX(tblAnalyse[Cobalt],_xlfn.AGGREGATE(15,6,(ROW(tblAnalyse[Datum])-ROW(INDEX(tblAnalyse[Datum],1))+1)/(tblAnalyse[Datum]&lt;&gt;""),ROW()-2)),"")))</f>
        <v/>
      </c>
      <c r="D167" s="48" t="str">
        <f>IF(ROW()=2,Start!$G$12,IF(B167="","",MIN($I$5,MAX($I$4,D166 + $I$2*(Start!$E$12-C167) - IF(C167 &gt; Start!$E$12,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IF(ROW()=2,Start!$E$12,IF(B2="","",IFERROR(INDEX(tblAnalyse[Cobalt],_xlfn.AGGREGATE(15,6,(ROW(tblAnalyse[Datum])-ROW(INDEX(tblAnalyse[Datum],1))+1)/(tblAnalyse[Datum]&lt;&gt;""),ROW()-2)),"")))</f>
        <v/>
      </c>
      <c r="D168" s="48" t="str">
        <f>IF(ROW()=2,Start!$G$12,IF(B168="","",MIN($I$5,MAX($I$4,D167 + $I$2*(Start!$E$12-C168) - IF(C168 &gt; Start!$E$12,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IF(ROW()=2,Start!$E$12,IF(B2="","",IFERROR(INDEX(tblAnalyse[Cobalt],_xlfn.AGGREGATE(15,6,(ROW(tblAnalyse[Datum])-ROW(INDEX(tblAnalyse[Datum],1))+1)/(tblAnalyse[Datum]&lt;&gt;""),ROW()-2)),"")))</f>
        <v/>
      </c>
      <c r="D169" s="48" t="str">
        <f>IF(ROW()=2,Start!$G$12,IF(B169="","",MIN($I$5,MAX($I$4,D168 + $I$2*(Start!$E$12-C169) - IF(C169 &gt; Start!$E$12,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IF(ROW()=2,Start!$E$12,IF(B2="","",IFERROR(INDEX(tblAnalyse[Cobalt],_xlfn.AGGREGATE(15,6,(ROW(tblAnalyse[Datum])-ROW(INDEX(tblAnalyse[Datum],1))+1)/(tblAnalyse[Datum]&lt;&gt;""),ROW()-2)),"")))</f>
        <v/>
      </c>
      <c r="D170" s="48" t="str">
        <f>IF(ROW()=2,Start!$G$12,IF(B170="","",MIN($I$5,MAX($I$4,D169 + $I$2*(Start!$E$12-C170) - IF(C170 &gt; Start!$E$12,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IF(ROW()=2,Start!$E$12,IF(B2="","",IFERROR(INDEX(tblAnalyse[Cobalt],_xlfn.AGGREGATE(15,6,(ROW(tblAnalyse[Datum])-ROW(INDEX(tblAnalyse[Datum],1))+1)/(tblAnalyse[Datum]&lt;&gt;""),ROW()-2)),"")))</f>
        <v/>
      </c>
      <c r="D171" s="48" t="str">
        <f>IF(ROW()=2,Start!$G$12,IF(B171="","",MIN($I$5,MAX($I$4,D170 + $I$2*(Start!$E$12-C171) - IF(C171 &gt; Start!$E$12,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IF(ROW()=2,Start!$E$12,IF(B2="","",IFERROR(INDEX(tblAnalyse[Cobalt],_xlfn.AGGREGATE(15,6,(ROW(tblAnalyse[Datum])-ROW(INDEX(tblAnalyse[Datum],1))+1)/(tblAnalyse[Datum]&lt;&gt;""),ROW()-2)),"")))</f>
        <v/>
      </c>
      <c r="D172" s="48" t="str">
        <f>IF(ROW()=2,Start!$G$12,IF(B172="","",MIN($I$5,MAX($I$4,D171 + $I$2*(Start!$E$12-C172) - IF(C172 &gt; Start!$E$12,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IF(ROW()=2,Start!$E$12,IF(B2="","",IFERROR(INDEX(tblAnalyse[Cobalt],_xlfn.AGGREGATE(15,6,(ROW(tblAnalyse[Datum])-ROW(INDEX(tblAnalyse[Datum],1))+1)/(tblAnalyse[Datum]&lt;&gt;""),ROW()-2)),"")))</f>
        <v/>
      </c>
      <c r="D173" s="48" t="str">
        <f>IF(ROW()=2,Start!$G$12,IF(B173="","",MIN($I$5,MAX($I$4,D172 + $I$2*(Start!$E$12-C173) - IF(C173 &gt; Start!$E$12,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IF(ROW()=2,Start!$E$12,IF(B2="","",IFERROR(INDEX(tblAnalyse[Cobalt],_xlfn.AGGREGATE(15,6,(ROW(tblAnalyse[Datum])-ROW(INDEX(tblAnalyse[Datum],1))+1)/(tblAnalyse[Datum]&lt;&gt;""),ROW()-2)),"")))</f>
        <v/>
      </c>
      <c r="D174" s="48" t="str">
        <f>IF(ROW()=2,Start!$G$12,IF(B174="","",MIN($I$5,MAX($I$4,D173 + $I$2*(Start!$E$12-C174) - IF(C174 &gt; Start!$E$12,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IF(ROW()=2,Start!$E$12,IF(B2="","",IFERROR(INDEX(tblAnalyse[Cobalt],_xlfn.AGGREGATE(15,6,(ROW(tblAnalyse[Datum])-ROW(INDEX(tblAnalyse[Datum],1))+1)/(tblAnalyse[Datum]&lt;&gt;""),ROW()-2)),"")))</f>
        <v/>
      </c>
      <c r="D175" s="48" t="str">
        <f>IF(ROW()=2,Start!$G$12,IF(B175="","",MIN($I$5,MAX($I$4,D174 + $I$2*(Start!$E$12-C175) - IF(C175 &gt; Start!$E$12,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IF(ROW()=2,Start!$E$12,IF(B2="","",IFERROR(INDEX(tblAnalyse[Cobalt],_xlfn.AGGREGATE(15,6,(ROW(tblAnalyse[Datum])-ROW(INDEX(tblAnalyse[Datum],1))+1)/(tblAnalyse[Datum]&lt;&gt;""),ROW()-2)),"")))</f>
        <v/>
      </c>
      <c r="D176" s="48" t="str">
        <f>IF(ROW()=2,Start!$G$12,IF(B176="","",MIN($I$5,MAX($I$4,D175 + $I$2*(Start!$E$12-C176) - IF(C176 &gt; Start!$E$12,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IF(ROW()=2,Start!$E$12,IF(B2="","",IFERROR(INDEX(tblAnalyse[Cobalt],_xlfn.AGGREGATE(15,6,(ROW(tblAnalyse[Datum])-ROW(INDEX(tblAnalyse[Datum],1))+1)/(tblAnalyse[Datum]&lt;&gt;""),ROW()-2)),"")))</f>
        <v/>
      </c>
      <c r="D177" s="48" t="str">
        <f>IF(ROW()=2,Start!$G$12,IF(B177="","",MIN($I$5,MAX($I$4,D176 + $I$2*(Start!$E$12-C177) - IF(C177 &gt; Start!$E$12,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IF(ROW()=2,Start!$E$12,IF(B2="","",IFERROR(INDEX(tblAnalyse[Cobalt],_xlfn.AGGREGATE(15,6,(ROW(tblAnalyse[Datum])-ROW(INDEX(tblAnalyse[Datum],1))+1)/(tblAnalyse[Datum]&lt;&gt;""),ROW()-2)),"")))</f>
        <v/>
      </c>
      <c r="D178" s="48" t="str">
        <f>IF(ROW()=2,Start!$G$12,IF(B178="","",MIN($I$5,MAX($I$4,D177 + $I$2*(Start!$E$12-C178) - IF(C178 &gt; Start!$E$12,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IF(ROW()=2,Start!$E$12,IF(B2="","",IFERROR(INDEX(tblAnalyse[Cobalt],_xlfn.AGGREGATE(15,6,(ROW(tblAnalyse[Datum])-ROW(INDEX(tblAnalyse[Datum],1))+1)/(tblAnalyse[Datum]&lt;&gt;""),ROW()-2)),"")))</f>
        <v/>
      </c>
      <c r="D179" s="48" t="str">
        <f>IF(ROW()=2,Start!$G$12,IF(B179="","",MIN($I$5,MAX($I$4,D178 + $I$2*(Start!$E$12-C179) - IF(C179 &gt; Start!$E$12,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IF(ROW()=2,Start!$E$12,IF(B2="","",IFERROR(INDEX(tblAnalyse[Cobalt],_xlfn.AGGREGATE(15,6,(ROW(tblAnalyse[Datum])-ROW(INDEX(tblAnalyse[Datum],1))+1)/(tblAnalyse[Datum]&lt;&gt;""),ROW()-2)),"")))</f>
        <v/>
      </c>
      <c r="D180" s="48" t="str">
        <f>IF(ROW()=2,Start!$G$12,IF(B180="","",MIN($I$5,MAX($I$4,D179 + $I$2*(Start!$E$12-C180) - IF(C180 &gt; Start!$E$12,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IF(ROW()=2,Start!$E$12,IF(B2="","",IFERROR(INDEX(tblAnalyse[Cobalt],_xlfn.AGGREGATE(15,6,(ROW(tblAnalyse[Datum])-ROW(INDEX(tblAnalyse[Datum],1))+1)/(tblAnalyse[Datum]&lt;&gt;""),ROW()-2)),"")))</f>
        <v/>
      </c>
      <c r="D181" s="48" t="str">
        <f>IF(ROW()=2,Start!$G$12,IF(B181="","",MIN($I$5,MAX($I$4,D180 + $I$2*(Start!$E$12-C181) - IF(C181 &gt; Start!$E$12,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IF(ROW()=2,Start!$E$12,IF(B2="","",IFERROR(INDEX(tblAnalyse[Cobalt],_xlfn.AGGREGATE(15,6,(ROW(tblAnalyse[Datum])-ROW(INDEX(tblAnalyse[Datum],1))+1)/(tblAnalyse[Datum]&lt;&gt;""),ROW()-2)),"")))</f>
        <v/>
      </c>
      <c r="D182" s="48" t="str">
        <f>IF(ROW()=2,Start!$G$12,IF(B182="","",MIN($I$5,MAX($I$4,D181 + $I$2*(Start!$E$12-C182) - IF(C182 &gt; Start!$E$12,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IF(ROW()=2,Start!$E$12,IF(B2="","",IFERROR(INDEX(tblAnalyse[Cobalt],_xlfn.AGGREGATE(15,6,(ROW(tblAnalyse[Datum])-ROW(INDEX(tblAnalyse[Datum],1))+1)/(tblAnalyse[Datum]&lt;&gt;""),ROW()-2)),"")))</f>
        <v/>
      </c>
      <c r="D183" s="48" t="str">
        <f>IF(ROW()=2,Start!$G$12,IF(B183="","",MIN($I$5,MAX($I$4,D182 + $I$2*(Start!$E$12-C183) - IF(C183 &gt; Start!$E$12,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IF(ROW()=2,Start!$E$12,IF(B2="","",IFERROR(INDEX(tblAnalyse[Cobalt],_xlfn.AGGREGATE(15,6,(ROW(tblAnalyse[Datum])-ROW(INDEX(tblAnalyse[Datum],1))+1)/(tblAnalyse[Datum]&lt;&gt;""),ROW()-2)),"")))</f>
        <v/>
      </c>
      <c r="D184" s="48" t="str">
        <f>IF(ROW()=2,Start!$G$12,IF(B184="","",MIN($I$5,MAX($I$4,D183 + $I$2*(Start!$E$12-C184) - IF(C184 &gt; Start!$E$12,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IF(ROW()=2,Start!$E$12,IF(B2="","",IFERROR(INDEX(tblAnalyse[Cobalt],_xlfn.AGGREGATE(15,6,(ROW(tblAnalyse[Datum])-ROW(INDEX(tblAnalyse[Datum],1))+1)/(tblAnalyse[Datum]&lt;&gt;""),ROW()-2)),"")))</f>
        <v/>
      </c>
      <c r="D185" s="48" t="str">
        <f>IF(ROW()=2,Start!$G$12,IF(B185="","",MIN($I$5,MAX($I$4,D184 + $I$2*(Start!$E$12-C185) - IF(C185 &gt; Start!$E$12,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IF(ROW()=2,Start!$E$12,IF(B2="","",IFERROR(INDEX(tblAnalyse[Cobalt],_xlfn.AGGREGATE(15,6,(ROW(tblAnalyse[Datum])-ROW(INDEX(tblAnalyse[Datum],1))+1)/(tblAnalyse[Datum]&lt;&gt;""),ROW()-2)),"")))</f>
        <v/>
      </c>
      <c r="D186" s="48" t="str">
        <f>IF(ROW()=2,Start!$G$12,IF(B186="","",MIN($I$5,MAX($I$4,D185 + $I$2*(Start!$E$12-C186) - IF(C186 &gt; Start!$E$12,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IF(ROW()=2,Start!$E$12,IF(B2="","",IFERROR(INDEX(tblAnalyse[Cobalt],_xlfn.AGGREGATE(15,6,(ROW(tblAnalyse[Datum])-ROW(INDEX(tblAnalyse[Datum],1))+1)/(tblAnalyse[Datum]&lt;&gt;""),ROW()-2)),"")))</f>
        <v/>
      </c>
      <c r="D187" s="48" t="str">
        <f>IF(ROW()=2,Start!$G$12,IF(B187="","",MIN($I$5,MAX($I$4,D186 + $I$2*(Start!$E$12-C187) - IF(C187 &gt; Start!$E$12,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IF(ROW()=2,Start!$E$12,IF(B2="","",IFERROR(INDEX(tblAnalyse[Cobalt],_xlfn.AGGREGATE(15,6,(ROW(tblAnalyse[Datum])-ROW(INDEX(tblAnalyse[Datum],1))+1)/(tblAnalyse[Datum]&lt;&gt;""),ROW()-2)),"")))</f>
        <v/>
      </c>
      <c r="D188" s="48" t="str">
        <f>IF(ROW()=2,Start!$G$12,IF(B188="","",MIN($I$5,MAX($I$4,D187 + $I$2*(Start!$E$12-C188) - IF(C188 &gt; Start!$E$12,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IF(ROW()=2,Start!$E$12,IF(B2="","",IFERROR(INDEX(tblAnalyse[Cobalt],_xlfn.AGGREGATE(15,6,(ROW(tblAnalyse[Datum])-ROW(INDEX(tblAnalyse[Datum],1))+1)/(tblAnalyse[Datum]&lt;&gt;""),ROW()-2)),"")))</f>
        <v/>
      </c>
      <c r="D189" s="48" t="str">
        <f>IF(ROW()=2,Start!$G$12,IF(B189="","",MIN($I$5,MAX($I$4,D188 + $I$2*(Start!$E$12-C189) - IF(C189 &gt; Start!$E$12,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IF(ROW()=2,Start!$E$12,IF(B2="","",IFERROR(INDEX(tblAnalyse[Cobalt],_xlfn.AGGREGATE(15,6,(ROW(tblAnalyse[Datum])-ROW(INDEX(tblAnalyse[Datum],1))+1)/(tblAnalyse[Datum]&lt;&gt;""),ROW()-2)),"")))</f>
        <v/>
      </c>
      <c r="D190" s="48" t="str">
        <f>IF(ROW()=2,Start!$G$12,IF(B190="","",MIN($I$5,MAX($I$4,D189 + $I$2*(Start!$E$12-C190) - IF(C190 &gt; Start!$E$12,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IF(ROW()=2,Start!$E$12,IF(B2="","",IFERROR(INDEX(tblAnalyse[Cobalt],_xlfn.AGGREGATE(15,6,(ROW(tblAnalyse[Datum])-ROW(INDEX(tblAnalyse[Datum],1))+1)/(tblAnalyse[Datum]&lt;&gt;""),ROW()-2)),"")))</f>
        <v/>
      </c>
      <c r="D191" s="48" t="str">
        <f>IF(ROW()=2,Start!$G$12,IF(B191="","",MIN($I$5,MAX($I$4,D190 + $I$2*(Start!$E$12-C191) - IF(C191 &gt; Start!$E$12,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IF(ROW()=2,Start!$E$12,IF(B2="","",IFERROR(INDEX(tblAnalyse[Cobalt],_xlfn.AGGREGATE(15,6,(ROW(tblAnalyse[Datum])-ROW(INDEX(tblAnalyse[Datum],1))+1)/(tblAnalyse[Datum]&lt;&gt;""),ROW()-2)),"")))</f>
        <v/>
      </c>
      <c r="D192" s="48" t="str">
        <f>IF(ROW()=2,Start!$G$12,IF(B192="","",MIN($I$5,MAX($I$4,D191 + $I$2*(Start!$E$12-C192) - IF(C192 &gt; Start!$E$12,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IF(ROW()=2,Start!$E$12,IF(B2="","",IFERROR(INDEX(tblAnalyse[Cobalt],_xlfn.AGGREGATE(15,6,(ROW(tblAnalyse[Datum])-ROW(INDEX(tblAnalyse[Datum],1))+1)/(tblAnalyse[Datum]&lt;&gt;""),ROW()-2)),"")))</f>
        <v/>
      </c>
      <c r="D193" s="48" t="str">
        <f>IF(ROW()=2,Start!$G$12,IF(B193="","",MIN($I$5,MAX($I$4,D192 + $I$2*(Start!$E$12-C193) - IF(C193 &gt; Start!$E$12,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IF(ROW()=2,Start!$E$12,IF(B2="","",IFERROR(INDEX(tblAnalyse[Cobalt],_xlfn.AGGREGATE(15,6,(ROW(tblAnalyse[Datum])-ROW(INDEX(tblAnalyse[Datum],1))+1)/(tblAnalyse[Datum]&lt;&gt;""),ROW()-2)),"")))</f>
        <v/>
      </c>
      <c r="D194" s="48" t="str">
        <f>IF(ROW()=2,Start!$G$12,IF(B194="","",MIN($I$5,MAX($I$4,D193 + $I$2*(Start!$E$12-C194) - IF(C194 &gt; Start!$E$12,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IF(ROW()=2,Start!$E$12,IF(B2="","",IFERROR(INDEX(tblAnalyse[Cobalt],_xlfn.AGGREGATE(15,6,(ROW(tblAnalyse[Datum])-ROW(INDEX(tblAnalyse[Datum],1))+1)/(tblAnalyse[Datum]&lt;&gt;""),ROW()-2)),"")))</f>
        <v/>
      </c>
      <c r="D195" s="48" t="str">
        <f>IF(ROW()=2,Start!$G$12,IF(B195="","",MIN($I$5,MAX($I$4,D194 + $I$2*(Start!$E$12-C195) - IF(C195 &gt; Start!$E$12,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IF(ROW()=2,Start!$E$12,IF(B2="","",IFERROR(INDEX(tblAnalyse[Cobalt],_xlfn.AGGREGATE(15,6,(ROW(tblAnalyse[Datum])-ROW(INDEX(tblAnalyse[Datum],1))+1)/(tblAnalyse[Datum]&lt;&gt;""),ROW()-2)),"")))</f>
        <v/>
      </c>
      <c r="D196" s="48" t="str">
        <f>IF(ROW()=2,Start!$G$12,IF(B196="","",MIN($I$5,MAX($I$4,D195 + $I$2*(Start!$E$12-C196) - IF(C196 &gt; Start!$E$12,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IF(ROW()=2,Start!$E$12,IF(B2="","",IFERROR(INDEX(tblAnalyse[Cobalt],_xlfn.AGGREGATE(15,6,(ROW(tblAnalyse[Datum])-ROW(INDEX(tblAnalyse[Datum],1))+1)/(tblAnalyse[Datum]&lt;&gt;""),ROW()-2)),"")))</f>
        <v/>
      </c>
      <c r="D197" s="48" t="str">
        <f>IF(ROW()=2,Start!$G$12,IF(B197="","",MIN($I$5,MAX($I$4,D196 + $I$2*(Start!$E$12-C197) - IF(C197 &gt; Start!$E$12,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IF(ROW()=2,Start!$E$12,IF(B2="","",IFERROR(INDEX(tblAnalyse[Cobalt],_xlfn.AGGREGATE(15,6,(ROW(tblAnalyse[Datum])-ROW(INDEX(tblAnalyse[Datum],1))+1)/(tblAnalyse[Datum]&lt;&gt;""),ROW()-2)),"")))</f>
        <v/>
      </c>
      <c r="D198" s="48" t="str">
        <f>IF(ROW()=2,Start!$G$12,IF(B198="","",MIN($I$5,MAX($I$4,D197 + $I$2*(Start!$E$12-C198) - IF(C198 &gt; Start!$E$12,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IF(ROW()=2,Start!$E$12,IF(B2="","",IFERROR(INDEX(tblAnalyse[Cobalt],_xlfn.AGGREGATE(15,6,(ROW(tblAnalyse[Datum])-ROW(INDEX(tblAnalyse[Datum],1))+1)/(tblAnalyse[Datum]&lt;&gt;""),ROW()-2)),"")))</f>
        <v/>
      </c>
      <c r="D199" s="48" t="str">
        <f>IF(ROW()=2,Start!$G$12,IF(B199="","",MIN($I$5,MAX($I$4,D198 + $I$2*(Start!$E$12-C199) - IF(C199 &gt; Start!$E$12,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IF(ROW()=2,Start!$E$12,IF(B2="","",IFERROR(INDEX(tblAnalyse[Cobalt],_xlfn.AGGREGATE(15,6,(ROW(tblAnalyse[Datum])-ROW(INDEX(tblAnalyse[Datum],1))+1)/(tblAnalyse[Datum]&lt;&gt;""),ROW()-2)),"")))</f>
        <v/>
      </c>
      <c r="D200" s="48" t="str">
        <f>IF(ROW()=2,Start!$G$12,IF(B200="","",MIN($I$5,MAX($I$4,D199 + $I$2*(Start!$E$12-C200) - IF(C200 &gt; Start!$E$12,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IF(ROW()=2,Start!$E$12,IF(B2="","",IFERROR(INDEX(tblAnalyse[Cobalt],_xlfn.AGGREGATE(15,6,(ROW(tblAnalyse[Datum])-ROW(INDEX(tblAnalyse[Datum],1))+1)/(tblAnalyse[Datum]&lt;&gt;""),ROW()-2)),"")))</f>
        <v/>
      </c>
      <c r="D201" s="48" t="str">
        <f>IF(ROW()=2,Start!$G$12,IF(B201="","",MIN($I$5,MAX($I$4,D200 + $I$2*(Start!$E$12-C201) - IF(C201 &gt; Start!$E$12,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VCGzGBjdDNOx49X5gZJGTDC51NtuF4PgDqz0PzRego9JvYOHZ5Gtb/ApbMxIfngJjiXvwB1AAf7UfWkRuOBVKA==" saltValue="BfZgnRgI6YMWqptXHhSvnw==" spinCount="100000" sheet="1" selectLockedCells="1"/>
  <conditionalFormatting sqref="A2:F201">
    <cfRule type="expression" dxfId="21" priority="1">
      <formula>$B2&lt;&gt;""</formula>
    </cfRule>
    <cfRule type="expression" dxfId="20" priority="2">
      <formula>AND($B2&lt;&gt;"",ISEVEN(ROW()))</formula>
    </cfRule>
  </conditionalFormatting>
  <pageMargins left="0.7" right="0.7" top="0.78740157499999996" bottom="0.78740157499999996" header="0.3" footer="0.3"/>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7B310-F7B3-45BC-9A25-EF572214A639}">
  <sheetPr codeName="Tabelle3">
    <tabColor theme="9"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26" customWidth="1"/>
    <col min="3" max="3" width="6.5703125" style="27" customWidth="1"/>
    <col min="4" max="4" width="16.140625" style="39" customWidth="1"/>
    <col min="5" max="5" width="6.28515625" style="3" hidden="1" customWidth="1"/>
    <col min="6" max="6" width="8.28515625" style="3" hidden="1" customWidth="1"/>
    <col min="7" max="7" width="3.5703125" customWidth="1"/>
    <col min="8" max="8" width="23.85546875" customWidth="1"/>
    <col min="9" max="9" width="5.5703125" customWidth="1"/>
    <col min="10" max="10" width="11.42578125" customWidth="1"/>
    <col min="11" max="11" width="9.42578125" customWidth="1"/>
    <col min="12" max="12" width="12" customWidth="1"/>
  </cols>
  <sheetData>
    <row r="1" spans="1:21" s="1" customFormat="1" ht="30" customHeight="1" x14ac:dyDescent="0.25">
      <c r="A1" s="40" t="s">
        <v>5</v>
      </c>
      <c r="B1" s="41" t="s">
        <v>42</v>
      </c>
      <c r="C1" s="42" t="s">
        <v>48</v>
      </c>
      <c r="D1" s="42" t="s">
        <v>49</v>
      </c>
      <c r="E1" s="43" t="s">
        <v>0</v>
      </c>
      <c r="F1" s="44" t="s">
        <v>6</v>
      </c>
      <c r="G1" s="63"/>
      <c r="H1" s="63"/>
      <c r="I1" s="64"/>
      <c r="J1" s="45"/>
      <c r="K1" s="45"/>
      <c r="L1" s="45"/>
      <c r="M1" s="46"/>
      <c r="N1" s="46"/>
      <c r="O1" s="46"/>
      <c r="P1" s="46"/>
      <c r="Q1" s="46"/>
      <c r="R1" s="46"/>
      <c r="S1" s="46"/>
      <c r="T1" s="46"/>
      <c r="U1" s="46"/>
    </row>
    <row r="2" spans="1:21" s="2" customFormat="1" ht="15" customHeight="1" x14ac:dyDescent="0.25">
      <c r="A2" s="60">
        <v>0</v>
      </c>
      <c r="B2" s="47" cm="1">
        <f t="array" ref="B2">IF(ROW()=2,Start!$G$3,IFERROR(INDEX(tblAnalyse[Datum],_xlfn.AGGREGATE(15,6,(ROW(tblAnalyse[Datum])-ROW(INDEX(tblAnalyse[Datum],1))+1)/(tblAnalyse[Datum]&lt;&gt;""),ROW()-2)),""))</f>
        <v>45994</v>
      </c>
      <c r="C2" s="48" cm="1">
        <f t="array" ref="C2">IF(ROW()=2,Start!$E$13,IF(B2="","",IFERROR(INDEX(tblAnalyse[Nickel],_xlfn.AGGREGATE(15,6,(ROW(tblAnalyse[Datum])-ROW(INDEX(tblAnalyse[Datum],1))+1)/(tblAnalyse[Datum]&lt;&gt;""),ROW()-2)),"")))</f>
        <v>4</v>
      </c>
      <c r="D2" s="48">
        <f>IF(ROW()=2,Start!$G$13,IF(B2="","",MIN($I$5,MAX($I$4,D1 + $I$2*(Start!$E$13-C2) - IF(C2 &gt; Start!$E$13, $I$3*E2, 0)))))</f>
        <v>21</v>
      </c>
      <c r="E2" s="49">
        <f t="shared" ref="E2:E12" ca="1" si="0">IF(ROW()=2,0,IF(B2="","",IF(ROW()=3,(C2-C1)/F2,SLOPE(OFFSET(C2,-2,0,3,1),OFFSET(F2,-2,0,3,1)))))</f>
        <v>0</v>
      </c>
      <c r="F2" s="49" cm="1">
        <f t="array" ref="F2">IF(ROW()=2,0,IF(B2="","",IFERROR(INDEX(tblAnalyse[Kumulative Zeit],_xlfn.AGGREGATE(15,6,(ROW(tblAnalyse[Datum])-ROW(INDEX(tblAnalyse[Datum],1))+1)/(tblAnalyse[Datum]&lt;&gt;""),ROW()-2)),"")))</f>
        <v>0</v>
      </c>
      <c r="G2" s="45"/>
      <c r="H2" s="50" t="s">
        <v>3</v>
      </c>
      <c r="I2" s="62">
        <v>1.5</v>
      </c>
      <c r="J2" s="54"/>
      <c r="K2" s="54"/>
      <c r="L2" s="54"/>
      <c r="M2" s="55"/>
      <c r="N2" s="55"/>
      <c r="O2" s="55"/>
      <c r="P2" s="55"/>
      <c r="Q2" s="55"/>
      <c r="R2" s="55"/>
      <c r="S2" s="55"/>
      <c r="T2" s="55"/>
      <c r="U2" s="55"/>
    </row>
    <row r="3" spans="1:21" s="2" customFormat="1" ht="15" customHeight="1" x14ac:dyDescent="0.25">
      <c r="A3" s="60">
        <f>IF(B3="","",COUNT($B$3:B3))</f>
        <v>1</v>
      </c>
      <c r="B3" s="47" cm="1">
        <f t="array" ref="B3">IF(ROW()=2,Start!$G$3,IFERROR(INDEX(tblAnalyse[Datum],_xlfn.AGGREGATE(15,6,(ROW(tblAnalyse[Datum])-ROW(INDEX(tblAnalyse[Datum],1))+1)/(tblAnalyse[Datum]&lt;&gt;""),ROW()-2)),""))</f>
        <v>46027</v>
      </c>
      <c r="C3" s="48" cm="1">
        <f t="array" ref="C3">IF(ROW()=2,Start!$E$13,IF(B2="","",IFERROR(INDEX(tblAnalyse[Nickel],_xlfn.AGGREGATE(15,6,(ROW(tblAnalyse[Datum])-ROW(INDEX(tblAnalyse[Datum],1))+1)/(tblAnalyse[Datum]&lt;&gt;""),ROW()-2)),"")))</f>
        <v>4.0999999999999996</v>
      </c>
      <c r="D3" s="48">
        <f ca="1">IF(ROW()=2,Start!$G$13,IF(B3="","",MIN($I$5,MAX($I$4,D2 + $I$2*(Start!$E$13-C3) - IF(C3 &gt; Start!$E$13, $I$3*E3, 0)))))</f>
        <v>20.834848484848486</v>
      </c>
      <c r="E3" s="49">
        <f t="shared" ca="1" si="0"/>
        <v>3.0303030303030195E-3</v>
      </c>
      <c r="F3" s="49" cm="1">
        <f t="array" ref="F3">IF(ROW()=2,0,IF(B3="","",IFERROR(INDEX(tblAnalyse[Kumulative Zeit],_xlfn.AGGREGATE(15,6,(ROW(tblAnalyse[Datum])-ROW(INDEX(tblAnalyse[Datum],1))+1)/(tblAnalyse[Datum]&lt;&gt;""),ROW()-2)),"")))</f>
        <v>33</v>
      </c>
      <c r="G3" s="45"/>
      <c r="H3" s="50" t="s">
        <v>4</v>
      </c>
      <c r="I3" s="62">
        <v>5</v>
      </c>
      <c r="J3" s="54"/>
      <c r="K3" s="54"/>
      <c r="L3" s="54"/>
      <c r="M3" s="55"/>
      <c r="N3" s="55"/>
      <c r="O3" s="55"/>
      <c r="P3" s="55"/>
      <c r="Q3" s="55"/>
      <c r="R3" s="55"/>
      <c r="S3" s="55"/>
      <c r="T3" s="55"/>
      <c r="U3" s="55"/>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IF(ROW()=2,Start!$E$13,IF(B2="","",IFERROR(INDEX(tblAnalyse[Nickel],_xlfn.AGGREGATE(15,6,(ROW(tblAnalyse[Datum])-ROW(INDEX(tblAnalyse[Datum],1))+1)/(tblAnalyse[Datum]&lt;&gt;""),ROW()-2)),"")))</f>
        <v>3.6</v>
      </c>
      <c r="D4" s="48">
        <f ca="1">IF(ROW()=2,Start!$G$13,IF(B4="","",MIN($I$5,MAX($I$4,D3 + $I$2*(Start!$E$13-C4) - IF(C4 &gt; Start!$E$13, $I$3*E4, 0)))))</f>
        <v>21.434848484848487</v>
      </c>
      <c r="E4" s="49">
        <f t="shared" ca="1" si="0"/>
        <v>-5.967137503603343E-3</v>
      </c>
      <c r="F4" s="49" cm="1">
        <f t="array" ref="F4">IF(ROW()=2,0,IF(B4="","",IFERROR(INDEX(tblAnalyse[Kumulative Zeit],_xlfn.AGGREGATE(15,6,(ROW(tblAnalyse[Datum])-ROW(INDEX(tblAnalyse[Datum],1))+1)/(tblAnalyse[Datum]&lt;&gt;""),ROW()-2)),"")))</f>
        <v>68</v>
      </c>
      <c r="G4" s="45"/>
      <c r="H4" s="51" t="s">
        <v>1</v>
      </c>
      <c r="I4" s="62">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IF(ROW()=2,Start!$E$13,IF(B2="","",IFERROR(INDEX(tblAnalyse[Nickel],_xlfn.AGGREGATE(15,6,(ROW(tblAnalyse[Datum])-ROW(INDEX(tblAnalyse[Datum],1))+1)/(tblAnalyse[Datum]&lt;&gt;""),ROW()-2)),"")))</f>
        <v>2.9</v>
      </c>
      <c r="D5" s="48">
        <f ca="1">IF(ROW()=2,Start!$G$13,IF(B5="","",MIN($I$5,MAX($I$4,D4 + $I$2*(Start!$E$13-C5) - IF(C5 &gt; Start!$E$13, $I$3*E5, 0)))))</f>
        <v>23.084848484848486</v>
      </c>
      <c r="E5" s="49">
        <f t="shared" ca="1" si="0"/>
        <v>-1.1107302022625982E-2</v>
      </c>
      <c r="F5" s="49" cm="1">
        <f t="array" ref="F5">IF(ROW()=2,0,IF(B5="","",IFERROR(INDEX(tblAnalyse[Kumulative Zeit],_xlfn.AGGREGATE(15,6,(ROW(tblAnalyse[Datum])-ROW(INDEX(tblAnalyse[Datum],1))+1)/(tblAnalyse[Datum]&lt;&gt;""),ROW()-2)),"")))</f>
        <v>139</v>
      </c>
      <c r="G5" s="45"/>
      <c r="H5" s="51" t="s">
        <v>2</v>
      </c>
      <c r="I5" s="62">
        <v>40</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IF(ROW()=2,Start!$E$13,IF(B2="","",IFERROR(INDEX(tblAnalyse[Nickel],_xlfn.AGGREGATE(15,6,(ROW(tblAnalyse[Datum])-ROW(INDEX(tblAnalyse[Datum],1))+1)/(tblAnalyse[Datum]&lt;&gt;""),ROW()-2)),"")))</f>
        <v>3.4</v>
      </c>
      <c r="D6" s="48">
        <f ca="1">IF(ROW()=2,Start!$G$13,IF(B6="","",MIN($I$5,MAX($I$4,D5 + $I$2*(Start!$E$13-C6) - IF(C6 &gt; Start!$E$13, $I$3*E6, 0)))))</f>
        <v>23.984848484848484</v>
      </c>
      <c r="E6" s="49">
        <f t="shared" ca="1" si="0"/>
        <v>-3.6295043580070263E-3</v>
      </c>
      <c r="F6" s="49" cm="1">
        <f t="array" ref="F6">IF(ROW()=2,0,IF(B6="","",IFERROR(INDEX(tblAnalyse[Kumulative Zeit],_xlfn.AGGREGATE(15,6,(ROW(tblAnalyse[Datum])-ROW(INDEX(tblAnalyse[Datum],1))+1)/(tblAnalyse[Datum]&lt;&gt;""),ROW()-2)),"")))</f>
        <v>166</v>
      </c>
      <c r="G6" s="45"/>
      <c r="H6" s="52"/>
      <c r="I6" s="53"/>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IF(ROW()=2,Start!$E$13,IF(B2="","",IFERROR(INDEX(tblAnalyse[Nickel],_xlfn.AGGREGATE(15,6,(ROW(tblAnalyse[Datum])-ROW(INDEX(tblAnalyse[Datum],1))+1)/(tblAnalyse[Datum]&lt;&gt;""),ROW()-2)),"")))</f>
        <v/>
      </c>
      <c r="D7" s="48" t="str">
        <f>IF(ROW()=2,Start!$G$13,IF(B7="","",MIN($I$5,MAX($I$4,D6 + $I$2*(Start!$E$13-C7) - IF(C7 &gt; Start!$E$13,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IF(ROW()=2,Start!$E$13,IF(B2="","",IFERROR(INDEX(tblAnalyse[Nickel],_xlfn.AGGREGATE(15,6,(ROW(tblAnalyse[Datum])-ROW(INDEX(tblAnalyse[Datum],1))+1)/(tblAnalyse[Datum]&lt;&gt;""),ROW()-2)),"")))</f>
        <v/>
      </c>
      <c r="D8" s="48" t="str">
        <f>IF(ROW()=2,Start!$G$13,IF(B8="","",MIN($I$5,MAX($I$4,D7 + $I$2*(Start!$E$13-C8) - IF(C8 &gt; Start!$E$13,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IF(ROW()=2,Start!$E$13,IF(B2="","",IFERROR(INDEX(tblAnalyse[Nickel],_xlfn.AGGREGATE(15,6,(ROW(tblAnalyse[Datum])-ROW(INDEX(tblAnalyse[Datum],1))+1)/(tblAnalyse[Datum]&lt;&gt;""),ROW()-2)),"")))</f>
        <v/>
      </c>
      <c r="D9" s="48" t="str">
        <f>IF(ROW()=2,Start!$G$13,IF(B9="","",MIN($I$5,MAX($I$4,D8 + $I$2*(Start!$E$13-C9) - IF(C9 &gt; Start!$E$13,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IF(ROW()=2,Start!$E$13,IF(B2="","",IFERROR(INDEX(tblAnalyse[Nickel],_xlfn.AGGREGATE(15,6,(ROW(tblAnalyse[Datum])-ROW(INDEX(tblAnalyse[Datum],1))+1)/(tblAnalyse[Datum]&lt;&gt;""),ROW()-2)),"")))</f>
        <v/>
      </c>
      <c r="D10" s="48" t="str">
        <f>IF(ROW()=2,Start!$G$13,IF(B10="","",MIN($I$5,MAX($I$4,D9 + $I$2*(Start!$E$13-C10) - IF(C10 &gt; Start!$E$13,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IF(ROW()=2,Start!$E$13,IF(B2="","",IFERROR(INDEX(tblAnalyse[Nickel],_xlfn.AGGREGATE(15,6,(ROW(tblAnalyse[Datum])-ROW(INDEX(tblAnalyse[Datum],1))+1)/(tblAnalyse[Datum]&lt;&gt;""),ROW()-2)),"")))</f>
        <v/>
      </c>
      <c r="D11" s="48" t="str">
        <f>IF(ROW()=2,Start!$G$13,IF(B11="","",MIN($I$5,MAX($I$4,D10 + $I$2*(Start!$E$13-C11) - IF(C11 &gt; Start!$E$13,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IF(ROW()=2,Start!$E$13,IF(B2="","",IFERROR(INDEX(tblAnalyse[Nickel],_xlfn.AGGREGATE(15,6,(ROW(tblAnalyse[Datum])-ROW(INDEX(tblAnalyse[Datum],1))+1)/(tblAnalyse[Datum]&lt;&gt;""),ROW()-2)),"")))</f>
        <v/>
      </c>
      <c r="D12" s="48" t="str">
        <f>IF(ROW()=2,Start!$G$13,IF(B12="","",MIN($I$5,MAX($I$4,D11 + $I$2*(Start!$E$13-C12) - IF(C12 &gt; Start!$E$13,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IF(ROW()=2,Start!$E$13,IF(B2="","",IFERROR(INDEX(tblAnalyse[Nickel],_xlfn.AGGREGATE(15,6,(ROW(tblAnalyse[Datum])-ROW(INDEX(tblAnalyse[Datum],1))+1)/(tblAnalyse[Datum]&lt;&gt;""),ROW()-2)),"")))</f>
        <v/>
      </c>
      <c r="D13" s="48" t="str">
        <f>IF(ROW()=2,Start!$G$13,IF(B13="","",MIN($I$5,MAX($I$4,D12 + $I$2*(Start!$E$13-C13) - IF(C13 &gt; Start!$E$13, $I$3*E13, 0)))))</f>
        <v/>
      </c>
      <c r="E13" s="49" t="str">
        <f t="shared" ref="E13:E76" ca="1" si="1">IF(ROW()=2,0,IF(B13="","",IF(ROW()=3,(C13-C12)/F13,SLOPE(OFFSET(C13,-2,0,3,1),OFFSET(F13,-2,0,3,1)))))</f>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IF(ROW()=2,Start!$E$13,IF(B2="","",IFERROR(INDEX(tblAnalyse[Nickel],_xlfn.AGGREGATE(15,6,(ROW(tblAnalyse[Datum])-ROW(INDEX(tblAnalyse[Datum],1))+1)/(tblAnalyse[Datum]&lt;&gt;""),ROW()-2)),"")))</f>
        <v/>
      </c>
      <c r="D14" s="48" t="str">
        <f>IF(ROW()=2,Start!$G$13,IF(B14="","",MIN($I$5,MAX($I$4,D13 + $I$2*(Start!$E$13-C14) - IF(C14 &gt; Start!$E$13, $I$3*E14, 0)))))</f>
        <v/>
      </c>
      <c r="E14" s="49" t="str">
        <f t="shared" ca="1" si="1"/>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IF(ROW()=2,Start!$E$13,IF(B2="","",IFERROR(INDEX(tblAnalyse[Nickel],_xlfn.AGGREGATE(15,6,(ROW(tblAnalyse[Datum])-ROW(INDEX(tblAnalyse[Datum],1))+1)/(tblAnalyse[Datum]&lt;&gt;""),ROW()-2)),"")))</f>
        <v/>
      </c>
      <c r="D15" s="48" t="str">
        <f>IF(ROW()=2,Start!$G$13,IF(B15="","",MIN($I$5,MAX($I$4,D14 + $I$2*(Start!$E$13-C15) - IF(C15 &gt; Start!$E$13, $I$3*E15, 0)))))</f>
        <v/>
      </c>
      <c r="E15" s="49" t="str">
        <f t="shared" ca="1" si="1"/>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IF(ROW()=2,Start!$E$13,IF(B2="","",IFERROR(INDEX(tblAnalyse[Nickel],_xlfn.AGGREGATE(15,6,(ROW(tblAnalyse[Datum])-ROW(INDEX(tblAnalyse[Datum],1))+1)/(tblAnalyse[Datum]&lt;&gt;""),ROW()-2)),"")))</f>
        <v/>
      </c>
      <c r="D16" s="48" t="str">
        <f>IF(ROW()=2,Start!$G$13,IF(B16="","",MIN($I$5,MAX($I$4,D15 + $I$2*(Start!$E$13-C16) - IF(C16 &gt; Start!$E$13, $I$3*E16, 0)))))</f>
        <v/>
      </c>
      <c r="E16" s="49" t="str">
        <f t="shared" ca="1" si="1"/>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IF(ROW()=2,Start!$E$13,IF(B2="","",IFERROR(INDEX(tblAnalyse[Nickel],_xlfn.AGGREGATE(15,6,(ROW(tblAnalyse[Datum])-ROW(INDEX(tblAnalyse[Datum],1))+1)/(tblAnalyse[Datum]&lt;&gt;""),ROW()-2)),"")))</f>
        <v/>
      </c>
      <c r="D17" s="48" t="str">
        <f>IF(ROW()=2,Start!$G$13,IF(B17="","",MIN($I$5,MAX($I$4,D16 + $I$2*(Start!$E$13-C17) - IF(C17 &gt; Start!$E$13, $I$3*E17, 0)))))</f>
        <v/>
      </c>
      <c r="E17" s="49" t="str">
        <f t="shared" ca="1" si="1"/>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IF(ROW()=2,Start!$E$13,IF(B2="","",IFERROR(INDEX(tblAnalyse[Nickel],_xlfn.AGGREGATE(15,6,(ROW(tblAnalyse[Datum])-ROW(INDEX(tblAnalyse[Datum],1))+1)/(tblAnalyse[Datum]&lt;&gt;""),ROW()-2)),"")))</f>
        <v/>
      </c>
      <c r="D18" s="48" t="str">
        <f>IF(ROW()=2,Start!$G$13,IF(B18="","",MIN($I$5,MAX($I$4,D17 + $I$2*(Start!$E$13-C18) - IF(C18 &gt; Start!$E$13, $I$3*E18, 0)))))</f>
        <v/>
      </c>
      <c r="E18" s="49" t="str">
        <f t="shared" ca="1" si="1"/>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IF(ROW()=2,Start!$E$13,IF(B2="","",IFERROR(INDEX(tblAnalyse[Nickel],_xlfn.AGGREGATE(15,6,(ROW(tblAnalyse[Datum])-ROW(INDEX(tblAnalyse[Datum],1))+1)/(tblAnalyse[Datum]&lt;&gt;""),ROW()-2)),"")))</f>
        <v/>
      </c>
      <c r="D19" s="48" t="str">
        <f>IF(ROW()=2,Start!$G$13,IF(B19="","",MIN($I$5,MAX($I$4,D18 + $I$2*(Start!$E$13-C19) - IF(C19 &gt; Start!$E$13, $I$3*E19, 0)))))</f>
        <v/>
      </c>
      <c r="E19" s="49" t="str">
        <f t="shared" ca="1" si="1"/>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IF(ROW()=2,Start!$E$13,IF(B2="","",IFERROR(INDEX(tblAnalyse[Nickel],_xlfn.AGGREGATE(15,6,(ROW(tblAnalyse[Datum])-ROW(INDEX(tblAnalyse[Datum],1))+1)/(tblAnalyse[Datum]&lt;&gt;""),ROW()-2)),"")))</f>
        <v/>
      </c>
      <c r="D20" s="48" t="str">
        <f>IF(ROW()=2,Start!$G$13,IF(B20="","",MIN($I$5,MAX($I$4,D19 + $I$2*(Start!$E$13-C20) - IF(C20 &gt; Start!$E$13, $I$3*E20, 0)))))</f>
        <v/>
      </c>
      <c r="E20" s="49" t="str">
        <f t="shared" ca="1" si="1"/>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IF(ROW()=2,Start!$E$13,IF(B2="","",IFERROR(INDEX(tblAnalyse[Nickel],_xlfn.AGGREGATE(15,6,(ROW(tblAnalyse[Datum])-ROW(INDEX(tblAnalyse[Datum],1))+1)/(tblAnalyse[Datum]&lt;&gt;""),ROW()-2)),"")))</f>
        <v/>
      </c>
      <c r="D21" s="48" t="str">
        <f>IF(ROW()=2,Start!$G$13,IF(B21="","",MIN($I$5,MAX($I$4,D20 + $I$2*(Start!$E$13-C21) - IF(C21 &gt; Start!$E$13, $I$3*E21, 0)))))</f>
        <v/>
      </c>
      <c r="E21" s="49" t="str">
        <f t="shared" ca="1" si="1"/>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IF(ROW()=2,Start!$E$13,IF(B2="","",IFERROR(INDEX(tblAnalyse[Nickel],_xlfn.AGGREGATE(15,6,(ROW(tblAnalyse[Datum])-ROW(INDEX(tblAnalyse[Datum],1))+1)/(tblAnalyse[Datum]&lt;&gt;""),ROW()-2)),"")))</f>
        <v/>
      </c>
      <c r="D22" s="48" t="str">
        <f>IF(ROW()=2,Start!$G$13,IF(B22="","",MIN($I$5,MAX($I$4,D21 + $I$2*(Start!$E$13-C22) - IF(C22 &gt; Start!$E$13, $I$3*E22, 0)))))</f>
        <v/>
      </c>
      <c r="E22" s="49" t="str">
        <f t="shared" ca="1" si="1"/>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IF(ROW()=2,Start!$E$13,IF(B2="","",IFERROR(INDEX(tblAnalyse[Nickel],_xlfn.AGGREGATE(15,6,(ROW(tblAnalyse[Datum])-ROW(INDEX(tblAnalyse[Datum],1))+1)/(tblAnalyse[Datum]&lt;&gt;""),ROW()-2)),"")))</f>
        <v/>
      </c>
      <c r="D23" s="48" t="str">
        <f>IF(ROW()=2,Start!$G$13,IF(B23="","",MIN($I$5,MAX($I$4,D22 + $I$2*(Start!$E$13-C23) - IF(C23 &gt; Start!$E$13, $I$3*E23, 0)))))</f>
        <v/>
      </c>
      <c r="E23" s="49" t="str">
        <f t="shared" ca="1" si="1"/>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IF(ROW()=2,Start!$E$13,IF(B2="","",IFERROR(INDEX(tblAnalyse[Nickel],_xlfn.AGGREGATE(15,6,(ROW(tblAnalyse[Datum])-ROW(INDEX(tblAnalyse[Datum],1))+1)/(tblAnalyse[Datum]&lt;&gt;""),ROW()-2)),"")))</f>
        <v/>
      </c>
      <c r="D24" s="48" t="str">
        <f>IF(ROW()=2,Start!$G$13,IF(B24="","",MIN($I$5,MAX($I$4,D23 + $I$2*(Start!$E$13-C24) - IF(C24 &gt; Start!$E$13, $I$3*E24, 0)))))</f>
        <v/>
      </c>
      <c r="E24" s="49" t="str">
        <f t="shared" ca="1" si="1"/>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IF(ROW()=2,Start!$E$13,IF(B2="","",IFERROR(INDEX(tblAnalyse[Nickel],_xlfn.AGGREGATE(15,6,(ROW(tblAnalyse[Datum])-ROW(INDEX(tblAnalyse[Datum],1))+1)/(tblAnalyse[Datum]&lt;&gt;""),ROW()-2)),"")))</f>
        <v/>
      </c>
      <c r="D25" s="48" t="str">
        <f>IF(ROW()=2,Start!$G$13,IF(B25="","",MIN($I$5,MAX($I$4,D24 + $I$2*(Start!$E$13-C25) - IF(C25 &gt; Start!$E$13, $I$3*E25, 0)))))</f>
        <v/>
      </c>
      <c r="E25" s="49" t="str">
        <f t="shared" ca="1" si="1"/>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IF(ROW()=2,Start!$E$13,IF(B2="","",IFERROR(INDEX(tblAnalyse[Nickel],_xlfn.AGGREGATE(15,6,(ROW(tblAnalyse[Datum])-ROW(INDEX(tblAnalyse[Datum],1))+1)/(tblAnalyse[Datum]&lt;&gt;""),ROW()-2)),"")))</f>
        <v/>
      </c>
      <c r="D26" s="48" t="str">
        <f>IF(ROW()=2,Start!$G$13,IF(B26="","",MIN($I$5,MAX($I$4,D25 + $I$2*(Start!$E$13-C26) - IF(C26 &gt; Start!$E$13, $I$3*E26, 0)))))</f>
        <v/>
      </c>
      <c r="E26" s="49" t="str">
        <f t="shared" ca="1" si="1"/>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IF(ROW()=2,Start!$E$13,IF(B2="","",IFERROR(INDEX(tblAnalyse[Nickel],_xlfn.AGGREGATE(15,6,(ROW(tblAnalyse[Datum])-ROW(INDEX(tblAnalyse[Datum],1))+1)/(tblAnalyse[Datum]&lt;&gt;""),ROW()-2)),"")))</f>
        <v/>
      </c>
      <c r="D27" s="48" t="str">
        <f>IF(ROW()=2,Start!$G$13,IF(B27="","",MIN($I$5,MAX($I$4,D26 + $I$2*(Start!$E$13-C27) - IF(C27 &gt; Start!$E$13, $I$3*E27, 0)))))</f>
        <v/>
      </c>
      <c r="E27" s="49" t="str">
        <f t="shared" ca="1" si="1"/>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IF(ROW()=2,Start!$E$13,IF(B2="","",IFERROR(INDEX(tblAnalyse[Nickel],_xlfn.AGGREGATE(15,6,(ROW(tblAnalyse[Datum])-ROW(INDEX(tblAnalyse[Datum],1))+1)/(tblAnalyse[Datum]&lt;&gt;""),ROW()-2)),"")))</f>
        <v/>
      </c>
      <c r="D28" s="48" t="str">
        <f>IF(ROW()=2,Start!$G$13,IF(B28="","",MIN($I$5,MAX($I$4,D27 + $I$2*(Start!$E$13-C28) - IF(C28 &gt; Start!$E$13, $I$3*E28, 0)))))</f>
        <v/>
      </c>
      <c r="E28" s="49" t="str">
        <f t="shared" ca="1" si="1"/>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IF(ROW()=2,Start!$E$13,IF(B2="","",IFERROR(INDEX(tblAnalyse[Nickel],_xlfn.AGGREGATE(15,6,(ROW(tblAnalyse[Datum])-ROW(INDEX(tblAnalyse[Datum],1))+1)/(tblAnalyse[Datum]&lt;&gt;""),ROW()-2)),"")))</f>
        <v/>
      </c>
      <c r="D29" s="48" t="str">
        <f>IF(ROW()=2,Start!$G$13,IF(B29="","",MIN($I$5,MAX($I$4,D28 + $I$2*(Start!$E$13-C29) - IF(C29 &gt; Start!$E$13, $I$3*E29, 0)))))</f>
        <v/>
      </c>
      <c r="E29" s="49" t="str">
        <f t="shared" ca="1" si="1"/>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IF(ROW()=2,Start!$E$13,IF(B2="","",IFERROR(INDEX(tblAnalyse[Nickel],_xlfn.AGGREGATE(15,6,(ROW(tblAnalyse[Datum])-ROW(INDEX(tblAnalyse[Datum],1))+1)/(tblAnalyse[Datum]&lt;&gt;""),ROW()-2)),"")))</f>
        <v/>
      </c>
      <c r="D30" s="48" t="str">
        <f>IF(ROW()=2,Start!$G$13,IF(B30="","",MIN($I$5,MAX($I$4,D29 + $I$2*(Start!$E$13-C30) - IF(C30 &gt; Start!$E$13, $I$3*E30, 0)))))</f>
        <v/>
      </c>
      <c r="E30" s="49" t="str">
        <f t="shared" ca="1" si="1"/>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IF(ROW()=2,Start!$E$13,IF(B2="","",IFERROR(INDEX(tblAnalyse[Nickel],_xlfn.AGGREGATE(15,6,(ROW(tblAnalyse[Datum])-ROW(INDEX(tblAnalyse[Datum],1))+1)/(tblAnalyse[Datum]&lt;&gt;""),ROW()-2)),"")))</f>
        <v/>
      </c>
      <c r="D31" s="48" t="str">
        <f>IF(ROW()=2,Start!$G$13,IF(B31="","",MIN($I$5,MAX($I$4,D30 + $I$2*(Start!$E$13-C31) - IF(C31 &gt; Start!$E$13, $I$3*E31, 0)))))</f>
        <v/>
      </c>
      <c r="E31" s="49" t="str">
        <f t="shared" ca="1" si="1"/>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IF(ROW()=2,Start!$E$13,IF(B2="","",IFERROR(INDEX(tblAnalyse[Nickel],_xlfn.AGGREGATE(15,6,(ROW(tblAnalyse[Datum])-ROW(INDEX(tblAnalyse[Datum],1))+1)/(tblAnalyse[Datum]&lt;&gt;""),ROW()-2)),"")))</f>
        <v/>
      </c>
      <c r="D32" s="48" t="str">
        <f>IF(ROW()=2,Start!$G$13,IF(B32="","",MIN($I$5,MAX($I$4,D31 + $I$2*(Start!$E$13-C32) - IF(C32 &gt; Start!$E$13, $I$3*E32, 0)))))</f>
        <v/>
      </c>
      <c r="E32" s="49" t="str">
        <f t="shared" ca="1" si="1"/>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IF(ROW()=2,Start!$E$13,IF(B2="","",IFERROR(INDEX(tblAnalyse[Nickel],_xlfn.AGGREGATE(15,6,(ROW(tblAnalyse[Datum])-ROW(INDEX(tblAnalyse[Datum],1))+1)/(tblAnalyse[Datum]&lt;&gt;""),ROW()-2)),"")))</f>
        <v/>
      </c>
      <c r="D33" s="48" t="str">
        <f>IF(ROW()=2,Start!$G$13,IF(B33="","",MIN($I$5,MAX($I$4,D32 + $I$2*(Start!$E$13-C33) - IF(C33 &gt; Start!$E$13, $I$3*E33, 0)))))</f>
        <v/>
      </c>
      <c r="E33" s="49" t="str">
        <f t="shared" ca="1" si="1"/>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IF(ROW()=2,Start!$E$13,IF(B2="","",IFERROR(INDEX(tblAnalyse[Nickel],_xlfn.AGGREGATE(15,6,(ROW(tblAnalyse[Datum])-ROW(INDEX(tblAnalyse[Datum],1))+1)/(tblAnalyse[Datum]&lt;&gt;""),ROW()-2)),"")))</f>
        <v/>
      </c>
      <c r="D34" s="48" t="str">
        <f>IF(ROW()=2,Start!$G$13,IF(B34="","",MIN($I$5,MAX($I$4,D33 + $I$2*(Start!$E$13-C34) - IF(C34 &gt; Start!$E$13, $I$3*E34, 0)))))</f>
        <v/>
      </c>
      <c r="E34" s="49" t="str">
        <f t="shared" ca="1" si="1"/>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IF(ROW()=2,Start!$E$13,IF(B2="","",IFERROR(INDEX(tblAnalyse[Nickel],_xlfn.AGGREGATE(15,6,(ROW(tblAnalyse[Datum])-ROW(INDEX(tblAnalyse[Datum],1))+1)/(tblAnalyse[Datum]&lt;&gt;""),ROW()-2)),"")))</f>
        <v/>
      </c>
      <c r="D35" s="48" t="str">
        <f>IF(ROW()=2,Start!$G$13,IF(B35="","",MIN($I$5,MAX($I$4,D34 + $I$2*(Start!$E$13-C35) - IF(C35 &gt; Start!$E$13, $I$3*E35, 0)))))</f>
        <v/>
      </c>
      <c r="E35" s="49" t="str">
        <f t="shared" ca="1" si="1"/>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IF(ROW()=2,Start!$E$13,IF(B2="","",IFERROR(INDEX(tblAnalyse[Nickel],_xlfn.AGGREGATE(15,6,(ROW(tblAnalyse[Datum])-ROW(INDEX(tblAnalyse[Datum],1))+1)/(tblAnalyse[Datum]&lt;&gt;""),ROW()-2)),"")))</f>
        <v/>
      </c>
      <c r="D36" s="48" t="str">
        <f>IF(ROW()=2,Start!$G$13,IF(B36="","",MIN($I$5,MAX($I$4,D35 + $I$2*(Start!$E$13-C36) - IF(C36 &gt; Start!$E$13, $I$3*E36, 0)))))</f>
        <v/>
      </c>
      <c r="E36" s="49" t="str">
        <f t="shared" ca="1" si="1"/>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IF(ROW()=2,Start!$E$13,IF(B2="","",IFERROR(INDEX(tblAnalyse[Nickel],_xlfn.AGGREGATE(15,6,(ROW(tblAnalyse[Datum])-ROW(INDEX(tblAnalyse[Datum],1))+1)/(tblAnalyse[Datum]&lt;&gt;""),ROW()-2)),"")))</f>
        <v/>
      </c>
      <c r="D37" s="48" t="str">
        <f>IF(ROW()=2,Start!$G$13,IF(B37="","",MIN($I$5,MAX($I$4,D36 + $I$2*(Start!$E$13-C37) - IF(C37 &gt; Start!$E$13, $I$3*E37, 0)))))</f>
        <v/>
      </c>
      <c r="E37" s="49" t="str">
        <f t="shared" ca="1" si="1"/>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IF(ROW()=2,Start!$E$13,IF(B2="","",IFERROR(INDEX(tblAnalyse[Nickel],_xlfn.AGGREGATE(15,6,(ROW(tblAnalyse[Datum])-ROW(INDEX(tblAnalyse[Datum],1))+1)/(tblAnalyse[Datum]&lt;&gt;""),ROW()-2)),"")))</f>
        <v/>
      </c>
      <c r="D38" s="48" t="str">
        <f>IF(ROW()=2,Start!$G$13,IF(B38="","",MIN($I$5,MAX($I$4,D37 + $I$2*(Start!$E$13-C38) - IF(C38 &gt; Start!$E$13, $I$3*E38, 0)))))</f>
        <v/>
      </c>
      <c r="E38" s="49" t="str">
        <f t="shared" ca="1" si="1"/>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IF(ROW()=2,Start!$E$13,IF(B2="","",IFERROR(INDEX(tblAnalyse[Nickel],_xlfn.AGGREGATE(15,6,(ROW(tblAnalyse[Datum])-ROW(INDEX(tblAnalyse[Datum],1))+1)/(tblAnalyse[Datum]&lt;&gt;""),ROW()-2)),"")))</f>
        <v/>
      </c>
      <c r="D39" s="48" t="str">
        <f>IF(ROW()=2,Start!$G$13,IF(B39="","",MIN($I$5,MAX($I$4,D38 + $I$2*(Start!$E$13-C39) - IF(C39 &gt; Start!$E$13, $I$3*E39, 0)))))</f>
        <v/>
      </c>
      <c r="E39" s="49" t="str">
        <f t="shared" ca="1" si="1"/>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IF(ROW()=2,Start!$E$13,IF(B2="","",IFERROR(INDEX(tblAnalyse[Nickel],_xlfn.AGGREGATE(15,6,(ROW(tblAnalyse[Datum])-ROW(INDEX(tblAnalyse[Datum],1))+1)/(tblAnalyse[Datum]&lt;&gt;""),ROW()-2)),"")))</f>
        <v/>
      </c>
      <c r="D40" s="48" t="str">
        <f>IF(ROW()=2,Start!$G$13,IF(B40="","",MIN($I$5,MAX($I$4,D39 + $I$2*(Start!$E$13-C40) - IF(C40 &gt; Start!$E$13, $I$3*E40, 0)))))</f>
        <v/>
      </c>
      <c r="E40" s="49" t="str">
        <f t="shared" ca="1" si="1"/>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IF(ROW()=2,Start!$E$13,IF(B2="","",IFERROR(INDEX(tblAnalyse[Nickel],_xlfn.AGGREGATE(15,6,(ROW(tblAnalyse[Datum])-ROW(INDEX(tblAnalyse[Datum],1))+1)/(tblAnalyse[Datum]&lt;&gt;""),ROW()-2)),"")))</f>
        <v/>
      </c>
      <c r="D41" s="48" t="str">
        <f>IF(ROW()=2,Start!$G$13,IF(B41="","",MIN($I$5,MAX($I$4,D40 + $I$2*(Start!$E$13-C41) - IF(C41 &gt; Start!$E$13, $I$3*E41, 0)))))</f>
        <v/>
      </c>
      <c r="E41" s="49" t="str">
        <f t="shared" ca="1" si="1"/>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IF(ROW()=2,Start!$E$13,IF(B2="","",IFERROR(INDEX(tblAnalyse[Nickel],_xlfn.AGGREGATE(15,6,(ROW(tblAnalyse[Datum])-ROW(INDEX(tblAnalyse[Datum],1))+1)/(tblAnalyse[Datum]&lt;&gt;""),ROW()-2)),"")))</f>
        <v/>
      </c>
      <c r="D42" s="48" t="str">
        <f>IF(ROW()=2,Start!$G$13,IF(B42="","",MIN($I$5,MAX($I$4,D41 + $I$2*(Start!$E$13-C42) - IF(C42 &gt; Start!$E$13, $I$3*E42, 0)))))</f>
        <v/>
      </c>
      <c r="E42" s="49" t="str">
        <f t="shared" ca="1" si="1"/>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IF(ROW()=2,Start!$E$13,IF(B2="","",IFERROR(INDEX(tblAnalyse[Nickel],_xlfn.AGGREGATE(15,6,(ROW(tblAnalyse[Datum])-ROW(INDEX(tblAnalyse[Datum],1))+1)/(tblAnalyse[Datum]&lt;&gt;""),ROW()-2)),"")))</f>
        <v/>
      </c>
      <c r="D43" s="48" t="str">
        <f>IF(ROW()=2,Start!$G$13,IF(B43="","",MIN($I$5,MAX($I$4,D42 + $I$2*(Start!$E$13-C43) - IF(C43 &gt; Start!$E$13, $I$3*E43, 0)))))</f>
        <v/>
      </c>
      <c r="E43" s="49" t="str">
        <f t="shared" ca="1" si="1"/>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IF(ROW()=2,Start!$E$13,IF(B2="","",IFERROR(INDEX(tblAnalyse[Nickel],_xlfn.AGGREGATE(15,6,(ROW(tblAnalyse[Datum])-ROW(INDEX(tblAnalyse[Datum],1))+1)/(tblAnalyse[Datum]&lt;&gt;""),ROW()-2)),"")))</f>
        <v/>
      </c>
      <c r="D44" s="48" t="str">
        <f>IF(ROW()=2,Start!$G$13,IF(B44="","",MIN($I$5,MAX($I$4,D43 + $I$2*(Start!$E$13-C44) - IF(C44 &gt; Start!$E$13, $I$3*E44, 0)))))</f>
        <v/>
      </c>
      <c r="E44" s="49" t="str">
        <f t="shared" ca="1" si="1"/>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IF(ROW()=2,Start!$E$13,IF(B2="","",IFERROR(INDEX(tblAnalyse[Nickel],_xlfn.AGGREGATE(15,6,(ROW(tblAnalyse[Datum])-ROW(INDEX(tblAnalyse[Datum],1))+1)/(tblAnalyse[Datum]&lt;&gt;""),ROW()-2)),"")))</f>
        <v/>
      </c>
      <c r="D45" s="48" t="str">
        <f>IF(ROW()=2,Start!$G$13,IF(B45="","",MIN($I$5,MAX($I$4,D44 + $I$2*(Start!$E$13-C45) - IF(C45 &gt; Start!$E$13, $I$3*E45, 0)))))</f>
        <v/>
      </c>
      <c r="E45" s="49" t="str">
        <f t="shared" ca="1" si="1"/>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IF(ROW()=2,Start!$E$13,IF(B2="","",IFERROR(INDEX(tblAnalyse[Nickel],_xlfn.AGGREGATE(15,6,(ROW(tblAnalyse[Datum])-ROW(INDEX(tblAnalyse[Datum],1))+1)/(tblAnalyse[Datum]&lt;&gt;""),ROW()-2)),"")))</f>
        <v/>
      </c>
      <c r="D46" s="48" t="str">
        <f>IF(ROW()=2,Start!$G$13,IF(B46="","",MIN($I$5,MAX($I$4,D45 + $I$2*(Start!$E$13-C46) - IF(C46 &gt; Start!$E$13, $I$3*E46, 0)))))</f>
        <v/>
      </c>
      <c r="E46" s="49" t="str">
        <f t="shared" ca="1" si="1"/>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IF(ROW()=2,Start!$E$13,IF(B2="","",IFERROR(INDEX(tblAnalyse[Nickel],_xlfn.AGGREGATE(15,6,(ROW(tblAnalyse[Datum])-ROW(INDEX(tblAnalyse[Datum],1))+1)/(tblAnalyse[Datum]&lt;&gt;""),ROW()-2)),"")))</f>
        <v/>
      </c>
      <c r="D47" s="48" t="str">
        <f>IF(ROW()=2,Start!$G$13,IF(B47="","",MIN($I$5,MAX($I$4,D46 + $I$2*(Start!$E$13-C47) - IF(C47 &gt; Start!$E$13, $I$3*E47, 0)))))</f>
        <v/>
      </c>
      <c r="E47" s="49" t="str">
        <f t="shared" ca="1" si="1"/>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IF(ROW()=2,Start!$E$13,IF(B2="","",IFERROR(INDEX(tblAnalyse[Nickel],_xlfn.AGGREGATE(15,6,(ROW(tblAnalyse[Datum])-ROW(INDEX(tblAnalyse[Datum],1))+1)/(tblAnalyse[Datum]&lt;&gt;""),ROW()-2)),"")))</f>
        <v/>
      </c>
      <c r="D48" s="48" t="str">
        <f>IF(ROW()=2,Start!$G$13,IF(B48="","",MIN($I$5,MAX($I$4,D47 + $I$2*(Start!$E$13-C48) - IF(C48 &gt; Start!$E$13, $I$3*E48, 0)))))</f>
        <v/>
      </c>
      <c r="E48" s="49" t="str">
        <f t="shared" ca="1" si="1"/>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IF(ROW()=2,Start!$E$13,IF(B2="","",IFERROR(INDEX(tblAnalyse[Nickel],_xlfn.AGGREGATE(15,6,(ROW(tblAnalyse[Datum])-ROW(INDEX(tblAnalyse[Datum],1))+1)/(tblAnalyse[Datum]&lt;&gt;""),ROW()-2)),"")))</f>
        <v/>
      </c>
      <c r="D49" s="48" t="str">
        <f>IF(ROW()=2,Start!$G$13,IF(B49="","",MIN($I$5,MAX($I$4,D48 + $I$2*(Start!$E$13-C49) - IF(C49 &gt; Start!$E$13, $I$3*E49, 0)))))</f>
        <v/>
      </c>
      <c r="E49" s="49" t="str">
        <f t="shared" ca="1" si="1"/>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IF(ROW()=2,Start!$E$13,IF(B2="","",IFERROR(INDEX(tblAnalyse[Nickel],_xlfn.AGGREGATE(15,6,(ROW(tblAnalyse[Datum])-ROW(INDEX(tblAnalyse[Datum],1))+1)/(tblAnalyse[Datum]&lt;&gt;""),ROW()-2)),"")))</f>
        <v/>
      </c>
      <c r="D50" s="48" t="str">
        <f>IF(ROW()=2,Start!$G$13,IF(B50="","",MIN($I$5,MAX($I$4,D49 + $I$2*(Start!$E$13-C50) - IF(C50 &gt; Start!$E$13, $I$3*E50, 0)))))</f>
        <v/>
      </c>
      <c r="E50" s="49" t="str">
        <f t="shared" ca="1" si="1"/>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IF(ROW()=2,Start!$E$13,IF(B2="","",IFERROR(INDEX(tblAnalyse[Nickel],_xlfn.AGGREGATE(15,6,(ROW(tblAnalyse[Datum])-ROW(INDEX(tblAnalyse[Datum],1))+1)/(tblAnalyse[Datum]&lt;&gt;""),ROW()-2)),"")))</f>
        <v/>
      </c>
      <c r="D51" s="48" t="str">
        <f>IF(ROW()=2,Start!$G$13,IF(B51="","",MIN($I$5,MAX($I$4,D50 + $I$2*(Start!$E$13-C51) - IF(C51 &gt; Start!$E$13, $I$3*E51, 0)))))</f>
        <v/>
      </c>
      <c r="E51" s="49" t="str">
        <f t="shared" ca="1" si="1"/>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IF(ROW()=2,Start!$E$13,IF(B2="","",IFERROR(INDEX(tblAnalyse[Nickel],_xlfn.AGGREGATE(15,6,(ROW(tblAnalyse[Datum])-ROW(INDEX(tblAnalyse[Datum],1))+1)/(tblAnalyse[Datum]&lt;&gt;""),ROW()-2)),"")))</f>
        <v/>
      </c>
      <c r="D52" s="48" t="str">
        <f>IF(ROW()=2,Start!$G$13,IF(B52="","",MIN($I$5,MAX($I$4,D51 + $I$2*(Start!$E$13-C52) - IF(C52 &gt; Start!$E$13, $I$3*E52, 0)))))</f>
        <v/>
      </c>
      <c r="E52" s="49" t="str">
        <f t="shared" ca="1" si="1"/>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IF(ROW()=2,Start!$E$13,IF(B2="","",IFERROR(INDEX(tblAnalyse[Nickel],_xlfn.AGGREGATE(15,6,(ROW(tblAnalyse[Datum])-ROW(INDEX(tblAnalyse[Datum],1))+1)/(tblAnalyse[Datum]&lt;&gt;""),ROW()-2)),"")))</f>
        <v/>
      </c>
      <c r="D53" s="48" t="str">
        <f>IF(ROW()=2,Start!$G$13,IF(B53="","",MIN($I$5,MAX($I$4,D52 + $I$2*(Start!$E$13-C53) - IF(C53 &gt; Start!$E$13, $I$3*E53, 0)))))</f>
        <v/>
      </c>
      <c r="E53" s="49" t="str">
        <f t="shared" ca="1" si="1"/>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IF(ROW()=2,Start!$E$13,IF(B2="","",IFERROR(INDEX(tblAnalyse[Nickel],_xlfn.AGGREGATE(15,6,(ROW(tblAnalyse[Datum])-ROW(INDEX(tblAnalyse[Datum],1))+1)/(tblAnalyse[Datum]&lt;&gt;""),ROW()-2)),"")))</f>
        <v/>
      </c>
      <c r="D54" s="48" t="str">
        <f>IF(ROW()=2,Start!$G$13,IF(B54="","",MIN($I$5,MAX($I$4,D53 + $I$2*(Start!$E$13-C54) - IF(C54 &gt; Start!$E$13, $I$3*E54, 0)))))</f>
        <v/>
      </c>
      <c r="E54" s="49" t="str">
        <f t="shared" ca="1" si="1"/>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IF(ROW()=2,Start!$E$13,IF(B2="","",IFERROR(INDEX(tblAnalyse[Nickel],_xlfn.AGGREGATE(15,6,(ROW(tblAnalyse[Datum])-ROW(INDEX(tblAnalyse[Datum],1))+1)/(tblAnalyse[Datum]&lt;&gt;""),ROW()-2)),"")))</f>
        <v/>
      </c>
      <c r="D55" s="48" t="str">
        <f>IF(ROW()=2,Start!$G$13,IF(B55="","",MIN($I$5,MAX($I$4,D54 + $I$2*(Start!$E$13-C55) - IF(C55 &gt; Start!$E$13, $I$3*E55, 0)))))</f>
        <v/>
      </c>
      <c r="E55" s="49" t="str">
        <f t="shared" ca="1" si="1"/>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IF(ROW()=2,Start!$E$13,IF(B2="","",IFERROR(INDEX(tblAnalyse[Nickel],_xlfn.AGGREGATE(15,6,(ROW(tblAnalyse[Datum])-ROW(INDEX(tblAnalyse[Datum],1))+1)/(tblAnalyse[Datum]&lt;&gt;""),ROW()-2)),"")))</f>
        <v/>
      </c>
      <c r="D56" s="48" t="str">
        <f>IF(ROW()=2,Start!$G$13,IF(B56="","",MIN($I$5,MAX($I$4,D55 + $I$2*(Start!$E$13-C56) - IF(C56 &gt; Start!$E$13, $I$3*E56, 0)))))</f>
        <v/>
      </c>
      <c r="E56" s="49" t="str">
        <f t="shared" ca="1" si="1"/>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IF(ROW()=2,Start!$E$13,IF(B2="","",IFERROR(INDEX(tblAnalyse[Nickel],_xlfn.AGGREGATE(15,6,(ROW(tblAnalyse[Datum])-ROW(INDEX(tblAnalyse[Datum],1))+1)/(tblAnalyse[Datum]&lt;&gt;""),ROW()-2)),"")))</f>
        <v/>
      </c>
      <c r="D57" s="48" t="str">
        <f>IF(ROW()=2,Start!$G$13,IF(B57="","",MIN($I$5,MAX($I$4,D56 + $I$2*(Start!$E$13-C57) - IF(C57 &gt; Start!$E$13, $I$3*E57, 0)))))</f>
        <v/>
      </c>
      <c r="E57" s="49" t="str">
        <f t="shared" ca="1" si="1"/>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IF(ROW()=2,Start!$E$13,IF(B2="","",IFERROR(INDEX(tblAnalyse[Nickel],_xlfn.AGGREGATE(15,6,(ROW(tblAnalyse[Datum])-ROW(INDEX(tblAnalyse[Datum],1))+1)/(tblAnalyse[Datum]&lt;&gt;""),ROW()-2)),"")))</f>
        <v/>
      </c>
      <c r="D58" s="48" t="str">
        <f>IF(ROW()=2,Start!$G$13,IF(B58="","",MIN($I$5,MAX($I$4,D57 + $I$2*(Start!$E$13-C58) - IF(C58 &gt; Start!$E$13, $I$3*E58, 0)))))</f>
        <v/>
      </c>
      <c r="E58" s="49" t="str">
        <f t="shared" ca="1" si="1"/>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IF(ROW()=2,Start!$E$13,IF(B2="","",IFERROR(INDEX(tblAnalyse[Nickel],_xlfn.AGGREGATE(15,6,(ROW(tblAnalyse[Datum])-ROW(INDEX(tblAnalyse[Datum],1))+1)/(tblAnalyse[Datum]&lt;&gt;""),ROW()-2)),"")))</f>
        <v/>
      </c>
      <c r="D59" s="48" t="str">
        <f>IF(ROW()=2,Start!$G$13,IF(B59="","",MIN($I$5,MAX($I$4,D58 + $I$2*(Start!$E$13-C59) - IF(C59 &gt; Start!$E$13, $I$3*E59, 0)))))</f>
        <v/>
      </c>
      <c r="E59" s="49" t="str">
        <f t="shared" ca="1" si="1"/>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IF(ROW()=2,Start!$E$13,IF(B2="","",IFERROR(INDEX(tblAnalyse[Nickel],_xlfn.AGGREGATE(15,6,(ROW(tblAnalyse[Datum])-ROW(INDEX(tblAnalyse[Datum],1))+1)/(tblAnalyse[Datum]&lt;&gt;""),ROW()-2)),"")))</f>
        <v/>
      </c>
      <c r="D60" s="48" t="str">
        <f>IF(ROW()=2,Start!$G$13,IF(B60="","",MIN($I$5,MAX($I$4,D59 + $I$2*(Start!$E$13-C60) - IF(C60 &gt; Start!$E$13, $I$3*E60, 0)))))</f>
        <v/>
      </c>
      <c r="E60" s="49" t="str">
        <f t="shared" ca="1" si="1"/>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IF(ROW()=2,Start!$E$13,IF(B2="","",IFERROR(INDEX(tblAnalyse[Nickel],_xlfn.AGGREGATE(15,6,(ROW(tblAnalyse[Datum])-ROW(INDEX(tblAnalyse[Datum],1))+1)/(tblAnalyse[Datum]&lt;&gt;""),ROW()-2)),"")))</f>
        <v/>
      </c>
      <c r="D61" s="48" t="str">
        <f>IF(ROW()=2,Start!$G$13,IF(B61="","",MIN($I$5,MAX($I$4,D60 + $I$2*(Start!$E$13-C61) - IF(C61 &gt; Start!$E$13, $I$3*E61, 0)))))</f>
        <v/>
      </c>
      <c r="E61" s="49" t="str">
        <f t="shared" ca="1" si="1"/>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IF(ROW()=2,Start!$E$13,IF(B2="","",IFERROR(INDEX(tblAnalyse[Nickel],_xlfn.AGGREGATE(15,6,(ROW(tblAnalyse[Datum])-ROW(INDEX(tblAnalyse[Datum],1))+1)/(tblAnalyse[Datum]&lt;&gt;""),ROW()-2)),"")))</f>
        <v/>
      </c>
      <c r="D62" s="48" t="str">
        <f>IF(ROW()=2,Start!$G$13,IF(B62="","",MIN($I$5,MAX($I$4,D61 + $I$2*(Start!$E$13-C62) - IF(C62 &gt; Start!$E$13, $I$3*E62, 0)))))</f>
        <v/>
      </c>
      <c r="E62" s="49" t="str">
        <f t="shared" ca="1" si="1"/>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IF(ROW()=2,Start!$E$13,IF(B2="","",IFERROR(INDEX(tblAnalyse[Nickel],_xlfn.AGGREGATE(15,6,(ROW(tblAnalyse[Datum])-ROW(INDEX(tblAnalyse[Datum],1))+1)/(tblAnalyse[Datum]&lt;&gt;""),ROW()-2)),"")))</f>
        <v/>
      </c>
      <c r="D63" s="48" t="str">
        <f>IF(ROW()=2,Start!$G$13,IF(B63="","",MIN($I$5,MAX($I$4,D62 + $I$2*(Start!$E$13-C63) - IF(C63 &gt; Start!$E$13,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IF(ROW()=2,Start!$E$13,IF(B2="","",IFERROR(INDEX(tblAnalyse[Nickel],_xlfn.AGGREGATE(15,6,(ROW(tblAnalyse[Datum])-ROW(INDEX(tblAnalyse[Datum],1))+1)/(tblAnalyse[Datum]&lt;&gt;""),ROW()-2)),"")))</f>
        <v/>
      </c>
      <c r="D64" s="48" t="str">
        <f>IF(ROW()=2,Start!$G$13,IF(B64="","",MIN($I$5,MAX($I$4,D63 + $I$2*(Start!$E$13-C64) - IF(C64 &gt; Start!$E$13,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IF(ROW()=2,Start!$E$13,IF(B2="","",IFERROR(INDEX(tblAnalyse[Nickel],_xlfn.AGGREGATE(15,6,(ROW(tblAnalyse[Datum])-ROW(INDEX(tblAnalyse[Datum],1))+1)/(tblAnalyse[Datum]&lt;&gt;""),ROW()-2)),"")))</f>
        <v/>
      </c>
      <c r="D65" s="48" t="str">
        <f>IF(ROW()=2,Start!$G$13,IF(B65="","",MIN($I$5,MAX($I$4,D64 + $I$2*(Start!$E$13-C65) - IF(C65 &gt; Start!$E$13,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IF(ROW()=2,Start!$E$13,IF(B2="","",IFERROR(INDEX(tblAnalyse[Nickel],_xlfn.AGGREGATE(15,6,(ROW(tblAnalyse[Datum])-ROW(INDEX(tblAnalyse[Datum],1))+1)/(tblAnalyse[Datum]&lt;&gt;""),ROW()-2)),"")))</f>
        <v/>
      </c>
      <c r="D66" s="48" t="str">
        <f>IF(ROW()=2,Start!$G$13,IF(B66="","",MIN($I$5,MAX($I$4,D65 + $I$2*(Start!$E$13-C66) - IF(C66 &gt; Start!$E$13,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IF(ROW()=2,Start!$E$13,IF(B2="","",IFERROR(INDEX(tblAnalyse[Nickel],_xlfn.AGGREGATE(15,6,(ROW(tblAnalyse[Datum])-ROW(INDEX(tblAnalyse[Datum],1))+1)/(tblAnalyse[Datum]&lt;&gt;""),ROW()-2)),"")))</f>
        <v/>
      </c>
      <c r="D67" s="48" t="str">
        <f>IF(ROW()=2,Start!$G$13,IF(B67="","",MIN($I$5,MAX($I$4,D66 + $I$2*(Start!$E$13-C67) - IF(C67 &gt; Start!$E$13,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IF(ROW()=2,Start!$E$13,IF(B2="","",IFERROR(INDEX(tblAnalyse[Nickel],_xlfn.AGGREGATE(15,6,(ROW(tblAnalyse[Datum])-ROW(INDEX(tblAnalyse[Datum],1))+1)/(tblAnalyse[Datum]&lt;&gt;""),ROW()-2)),"")))</f>
        <v/>
      </c>
      <c r="D68" s="48" t="str">
        <f>IF(ROW()=2,Start!$G$13,IF(B68="","",MIN($I$5,MAX($I$4,D67 + $I$2*(Start!$E$13-C68) - IF(C68 &gt; Start!$E$13,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IF(ROW()=2,Start!$E$13,IF(B2="","",IFERROR(INDEX(tblAnalyse[Nickel],_xlfn.AGGREGATE(15,6,(ROW(tblAnalyse[Datum])-ROW(INDEX(tblAnalyse[Datum],1))+1)/(tblAnalyse[Datum]&lt;&gt;""),ROW()-2)),"")))</f>
        <v/>
      </c>
      <c r="D69" s="48" t="str">
        <f>IF(ROW()=2,Start!$G$13,IF(B69="","",MIN($I$5,MAX($I$4,D68 + $I$2*(Start!$E$13-C69) - IF(C69 &gt; Start!$E$13,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IF(ROW()=2,Start!$E$13,IF(B2="","",IFERROR(INDEX(tblAnalyse[Nickel],_xlfn.AGGREGATE(15,6,(ROW(tblAnalyse[Datum])-ROW(INDEX(tblAnalyse[Datum],1))+1)/(tblAnalyse[Datum]&lt;&gt;""),ROW()-2)),"")))</f>
        <v/>
      </c>
      <c r="D70" s="48" t="str">
        <f>IF(ROW()=2,Start!$G$13,IF(B70="","",MIN($I$5,MAX($I$4,D69 + $I$2*(Start!$E$13-C70) - IF(C70 &gt; Start!$E$13,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IF(ROW()=2,Start!$E$13,IF(B2="","",IFERROR(INDEX(tblAnalyse[Nickel],_xlfn.AGGREGATE(15,6,(ROW(tblAnalyse[Datum])-ROW(INDEX(tblAnalyse[Datum],1))+1)/(tblAnalyse[Datum]&lt;&gt;""),ROW()-2)),"")))</f>
        <v/>
      </c>
      <c r="D71" s="48" t="str">
        <f>IF(ROW()=2,Start!$G$13,IF(B71="","",MIN($I$5,MAX($I$4,D70 + $I$2*(Start!$E$13-C71) - IF(C71 &gt; Start!$E$13,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IF(ROW()=2,Start!$E$13,IF(B2="","",IFERROR(INDEX(tblAnalyse[Nickel],_xlfn.AGGREGATE(15,6,(ROW(tblAnalyse[Datum])-ROW(INDEX(tblAnalyse[Datum],1))+1)/(tblAnalyse[Datum]&lt;&gt;""),ROW()-2)),"")))</f>
        <v/>
      </c>
      <c r="D72" s="48" t="str">
        <f>IF(ROW()=2,Start!$G$13,IF(B72="","",MIN($I$5,MAX($I$4,D71 + $I$2*(Start!$E$13-C72) - IF(C72 &gt; Start!$E$13,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IF(ROW()=2,Start!$E$13,IF(B2="","",IFERROR(INDEX(tblAnalyse[Nickel],_xlfn.AGGREGATE(15,6,(ROW(tblAnalyse[Datum])-ROW(INDEX(tblAnalyse[Datum],1))+1)/(tblAnalyse[Datum]&lt;&gt;""),ROW()-2)),"")))</f>
        <v/>
      </c>
      <c r="D73" s="48" t="str">
        <f>IF(ROW()=2,Start!$G$13,IF(B73="","",MIN($I$5,MAX($I$4,D72 + $I$2*(Start!$E$13-C73) - IF(C73 &gt; Start!$E$13,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IF(ROW()=2,Start!$E$13,IF(B2="","",IFERROR(INDEX(tblAnalyse[Nickel],_xlfn.AGGREGATE(15,6,(ROW(tblAnalyse[Datum])-ROW(INDEX(tblAnalyse[Datum],1))+1)/(tblAnalyse[Datum]&lt;&gt;""),ROW()-2)),"")))</f>
        <v/>
      </c>
      <c r="D74" s="48" t="str">
        <f>IF(ROW()=2,Start!$G$13,IF(B74="","",MIN($I$5,MAX($I$4,D73 + $I$2*(Start!$E$13-C74) - IF(C74 &gt; Start!$E$13,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IF(ROW()=2,Start!$E$13,IF(B2="","",IFERROR(INDEX(tblAnalyse[Nickel],_xlfn.AGGREGATE(15,6,(ROW(tblAnalyse[Datum])-ROW(INDEX(tblAnalyse[Datum],1))+1)/(tblAnalyse[Datum]&lt;&gt;""),ROW()-2)),"")))</f>
        <v/>
      </c>
      <c r="D75" s="48" t="str">
        <f>IF(ROW()=2,Start!$G$13,IF(B75="","",MIN($I$5,MAX($I$4,D74 + $I$2*(Start!$E$13-C75) - IF(C75 &gt; Start!$E$13,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IF(ROW()=2,Start!$E$13,IF(B2="","",IFERROR(INDEX(tblAnalyse[Nickel],_xlfn.AGGREGATE(15,6,(ROW(tblAnalyse[Datum])-ROW(INDEX(tblAnalyse[Datum],1))+1)/(tblAnalyse[Datum]&lt;&gt;""),ROW()-2)),"")))</f>
        <v/>
      </c>
      <c r="D76" s="48" t="str">
        <f>IF(ROW()=2,Start!$G$13,IF(B76="","",MIN($I$5,MAX($I$4,D75 + $I$2*(Start!$E$13-C76) - IF(C76 &gt; Start!$E$13,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IF(ROW()=2,Start!$E$13,IF(B2="","",IFERROR(INDEX(tblAnalyse[Nickel],_xlfn.AGGREGATE(15,6,(ROW(tblAnalyse[Datum])-ROW(INDEX(tblAnalyse[Datum],1))+1)/(tblAnalyse[Datum]&lt;&gt;""),ROW()-2)),"")))</f>
        <v/>
      </c>
      <c r="D77" s="48" t="str">
        <f>IF(ROW()=2,Start!$G$13,IF(B77="","",MIN($I$5,MAX($I$4,D76 + $I$2*(Start!$E$13-C77) - IF(C77 &gt; Start!$E$13, $I$3*E77, 0)))))</f>
        <v/>
      </c>
      <c r="E77" s="49" t="str">
        <f t="shared" ref="E77:E140" ca="1" si="2">IF(ROW()=2,0,IF(B77="","",IF(ROW()=3,(C77-C76)/F77,SLOPE(OFFSET(C77,-2,0,3,1),OFFSET(F77,-2,0,3,1)))))</f>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IF(ROW()=2,Start!$E$13,IF(B2="","",IFERROR(INDEX(tblAnalyse[Nickel],_xlfn.AGGREGATE(15,6,(ROW(tblAnalyse[Datum])-ROW(INDEX(tblAnalyse[Datum],1))+1)/(tblAnalyse[Datum]&lt;&gt;""),ROW()-2)),"")))</f>
        <v/>
      </c>
      <c r="D78" s="48" t="str">
        <f>IF(ROW()=2,Start!$G$13,IF(B78="","",MIN($I$5,MAX($I$4,D77 + $I$2*(Start!$E$13-C78) - IF(C78 &gt; Start!$E$13, $I$3*E78, 0)))))</f>
        <v/>
      </c>
      <c r="E78" s="49" t="str">
        <f t="shared" ca="1" si="2"/>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IF(ROW()=2,Start!$E$13,IF(B2="","",IFERROR(INDEX(tblAnalyse[Nickel],_xlfn.AGGREGATE(15,6,(ROW(tblAnalyse[Datum])-ROW(INDEX(tblAnalyse[Datum],1))+1)/(tblAnalyse[Datum]&lt;&gt;""),ROW()-2)),"")))</f>
        <v/>
      </c>
      <c r="D79" s="48" t="str">
        <f>IF(ROW()=2,Start!$G$13,IF(B79="","",MIN($I$5,MAX($I$4,D78 + $I$2*(Start!$E$13-C79) - IF(C79 &gt; Start!$E$13, $I$3*E79, 0)))))</f>
        <v/>
      </c>
      <c r="E79" s="49" t="str">
        <f t="shared" ca="1" si="2"/>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IF(ROW()=2,Start!$E$13,IF(B2="","",IFERROR(INDEX(tblAnalyse[Nickel],_xlfn.AGGREGATE(15,6,(ROW(tblAnalyse[Datum])-ROW(INDEX(tblAnalyse[Datum],1))+1)/(tblAnalyse[Datum]&lt;&gt;""),ROW()-2)),"")))</f>
        <v/>
      </c>
      <c r="D80" s="48" t="str">
        <f>IF(ROW()=2,Start!$G$13,IF(B80="","",MIN($I$5,MAX($I$4,D79 + $I$2*(Start!$E$13-C80) - IF(C80 &gt; Start!$E$13, $I$3*E80, 0)))))</f>
        <v/>
      </c>
      <c r="E80" s="49" t="str">
        <f t="shared" ca="1" si="2"/>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IF(ROW()=2,Start!$E$13,IF(B2="","",IFERROR(INDEX(tblAnalyse[Nickel],_xlfn.AGGREGATE(15,6,(ROW(tblAnalyse[Datum])-ROW(INDEX(tblAnalyse[Datum],1))+1)/(tblAnalyse[Datum]&lt;&gt;""),ROW()-2)),"")))</f>
        <v/>
      </c>
      <c r="D81" s="48" t="str">
        <f>IF(ROW()=2,Start!$G$13,IF(B81="","",MIN($I$5,MAX($I$4,D80 + $I$2*(Start!$E$13-C81) - IF(C81 &gt; Start!$E$13, $I$3*E81, 0)))))</f>
        <v/>
      </c>
      <c r="E81" s="49" t="str">
        <f t="shared" ca="1" si="2"/>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IF(ROW()=2,Start!$E$13,IF(B2="","",IFERROR(INDEX(tblAnalyse[Nickel],_xlfn.AGGREGATE(15,6,(ROW(tblAnalyse[Datum])-ROW(INDEX(tblAnalyse[Datum],1))+1)/(tblAnalyse[Datum]&lt;&gt;""),ROW()-2)),"")))</f>
        <v/>
      </c>
      <c r="D82" s="48" t="str">
        <f>IF(ROW()=2,Start!$G$13,IF(B82="","",MIN($I$5,MAX($I$4,D81 + $I$2*(Start!$E$13-C82) - IF(C82 &gt; Start!$E$13, $I$3*E82, 0)))))</f>
        <v/>
      </c>
      <c r="E82" s="49" t="str">
        <f t="shared" ca="1" si="2"/>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IF(ROW()=2,Start!$E$13,IF(B2="","",IFERROR(INDEX(tblAnalyse[Nickel],_xlfn.AGGREGATE(15,6,(ROW(tblAnalyse[Datum])-ROW(INDEX(tblAnalyse[Datum],1))+1)/(tblAnalyse[Datum]&lt;&gt;""),ROW()-2)),"")))</f>
        <v/>
      </c>
      <c r="D83" s="48" t="str">
        <f>IF(ROW()=2,Start!$G$13,IF(B83="","",MIN($I$5,MAX($I$4,D82 + $I$2*(Start!$E$13-C83) - IF(C83 &gt; Start!$E$13, $I$3*E83, 0)))))</f>
        <v/>
      </c>
      <c r="E83" s="49" t="str">
        <f t="shared" ca="1" si="2"/>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IF(ROW()=2,Start!$E$13,IF(B2="","",IFERROR(INDEX(tblAnalyse[Nickel],_xlfn.AGGREGATE(15,6,(ROW(tblAnalyse[Datum])-ROW(INDEX(tblAnalyse[Datum],1))+1)/(tblAnalyse[Datum]&lt;&gt;""),ROW()-2)),"")))</f>
        <v/>
      </c>
      <c r="D84" s="48" t="str">
        <f>IF(ROW()=2,Start!$G$13,IF(B84="","",MIN($I$5,MAX($I$4,D83 + $I$2*(Start!$E$13-C84) - IF(C84 &gt; Start!$E$13, $I$3*E84, 0)))))</f>
        <v/>
      </c>
      <c r="E84" s="49" t="str">
        <f t="shared" ca="1" si="2"/>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IF(ROW()=2,Start!$E$13,IF(B2="","",IFERROR(INDEX(tblAnalyse[Nickel],_xlfn.AGGREGATE(15,6,(ROW(tblAnalyse[Datum])-ROW(INDEX(tblAnalyse[Datum],1))+1)/(tblAnalyse[Datum]&lt;&gt;""),ROW()-2)),"")))</f>
        <v/>
      </c>
      <c r="D85" s="48" t="str">
        <f>IF(ROW()=2,Start!$G$13,IF(B85="","",MIN($I$5,MAX($I$4,D84 + $I$2*(Start!$E$13-C85) - IF(C85 &gt; Start!$E$13, $I$3*E85, 0)))))</f>
        <v/>
      </c>
      <c r="E85" s="49" t="str">
        <f t="shared" ca="1" si="2"/>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IF(ROW()=2,Start!$E$13,IF(B2="","",IFERROR(INDEX(tblAnalyse[Nickel],_xlfn.AGGREGATE(15,6,(ROW(tblAnalyse[Datum])-ROW(INDEX(tblAnalyse[Datum],1))+1)/(tblAnalyse[Datum]&lt;&gt;""),ROW()-2)),"")))</f>
        <v/>
      </c>
      <c r="D86" s="48" t="str">
        <f>IF(ROW()=2,Start!$G$13,IF(B86="","",MIN($I$5,MAX($I$4,D85 + $I$2*(Start!$E$13-C86) - IF(C86 &gt; Start!$E$13, $I$3*E86, 0)))))</f>
        <v/>
      </c>
      <c r="E86" s="49" t="str">
        <f t="shared" ca="1" si="2"/>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IF(ROW()=2,Start!$E$13,IF(B2="","",IFERROR(INDEX(tblAnalyse[Nickel],_xlfn.AGGREGATE(15,6,(ROW(tblAnalyse[Datum])-ROW(INDEX(tblAnalyse[Datum],1))+1)/(tblAnalyse[Datum]&lt;&gt;""),ROW()-2)),"")))</f>
        <v/>
      </c>
      <c r="D87" s="48" t="str">
        <f>IF(ROW()=2,Start!$G$13,IF(B87="","",MIN($I$5,MAX($I$4,D86 + $I$2*(Start!$E$13-C87) - IF(C87 &gt; Start!$E$13, $I$3*E87, 0)))))</f>
        <v/>
      </c>
      <c r="E87" s="49" t="str">
        <f t="shared" ca="1" si="2"/>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IF(ROW()=2,Start!$E$13,IF(B2="","",IFERROR(INDEX(tblAnalyse[Nickel],_xlfn.AGGREGATE(15,6,(ROW(tblAnalyse[Datum])-ROW(INDEX(tblAnalyse[Datum],1))+1)/(tblAnalyse[Datum]&lt;&gt;""),ROW()-2)),"")))</f>
        <v/>
      </c>
      <c r="D88" s="48" t="str">
        <f>IF(ROW()=2,Start!$G$13,IF(B88="","",MIN($I$5,MAX($I$4,D87 + $I$2*(Start!$E$13-C88) - IF(C88 &gt; Start!$E$13, $I$3*E88, 0)))))</f>
        <v/>
      </c>
      <c r="E88" s="49" t="str">
        <f t="shared" ca="1" si="2"/>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IF(ROW()=2,Start!$E$13,IF(B2="","",IFERROR(INDEX(tblAnalyse[Nickel],_xlfn.AGGREGATE(15,6,(ROW(tblAnalyse[Datum])-ROW(INDEX(tblAnalyse[Datum],1))+1)/(tblAnalyse[Datum]&lt;&gt;""),ROW()-2)),"")))</f>
        <v/>
      </c>
      <c r="D89" s="48" t="str">
        <f>IF(ROW()=2,Start!$G$13,IF(B89="","",MIN($I$5,MAX($I$4,D88 + $I$2*(Start!$E$13-C89) - IF(C89 &gt; Start!$E$13, $I$3*E89, 0)))))</f>
        <v/>
      </c>
      <c r="E89" s="49" t="str">
        <f t="shared" ca="1" si="2"/>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IF(ROW()=2,Start!$E$13,IF(B2="","",IFERROR(INDEX(tblAnalyse[Nickel],_xlfn.AGGREGATE(15,6,(ROW(tblAnalyse[Datum])-ROW(INDEX(tblAnalyse[Datum],1))+1)/(tblAnalyse[Datum]&lt;&gt;""),ROW()-2)),"")))</f>
        <v/>
      </c>
      <c r="D90" s="48" t="str">
        <f>IF(ROW()=2,Start!$G$13,IF(B90="","",MIN($I$5,MAX($I$4,D89 + $I$2*(Start!$E$13-C90) - IF(C90 &gt; Start!$E$13, $I$3*E90, 0)))))</f>
        <v/>
      </c>
      <c r="E90" s="49" t="str">
        <f t="shared" ca="1" si="2"/>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IF(ROW()=2,Start!$E$13,IF(B2="","",IFERROR(INDEX(tblAnalyse[Nickel],_xlfn.AGGREGATE(15,6,(ROW(tblAnalyse[Datum])-ROW(INDEX(tblAnalyse[Datum],1))+1)/(tblAnalyse[Datum]&lt;&gt;""),ROW()-2)),"")))</f>
        <v/>
      </c>
      <c r="D91" s="48" t="str">
        <f>IF(ROW()=2,Start!$G$13,IF(B91="","",MIN($I$5,MAX($I$4,D90 + $I$2*(Start!$E$13-C91) - IF(C91 &gt; Start!$E$13, $I$3*E91, 0)))))</f>
        <v/>
      </c>
      <c r="E91" s="49" t="str">
        <f t="shared" ca="1" si="2"/>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IF(ROW()=2,Start!$E$13,IF(B2="","",IFERROR(INDEX(tblAnalyse[Nickel],_xlfn.AGGREGATE(15,6,(ROW(tblAnalyse[Datum])-ROW(INDEX(tblAnalyse[Datum],1))+1)/(tblAnalyse[Datum]&lt;&gt;""),ROW()-2)),"")))</f>
        <v/>
      </c>
      <c r="D92" s="48" t="str">
        <f>IF(ROW()=2,Start!$G$13,IF(B92="","",MIN($I$5,MAX($I$4,D91 + $I$2*(Start!$E$13-C92) - IF(C92 &gt; Start!$E$13, $I$3*E92, 0)))))</f>
        <v/>
      </c>
      <c r="E92" s="49" t="str">
        <f t="shared" ca="1" si="2"/>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IF(ROW()=2,Start!$E$13,IF(B2="","",IFERROR(INDEX(tblAnalyse[Nickel],_xlfn.AGGREGATE(15,6,(ROW(tblAnalyse[Datum])-ROW(INDEX(tblAnalyse[Datum],1))+1)/(tblAnalyse[Datum]&lt;&gt;""),ROW()-2)),"")))</f>
        <v/>
      </c>
      <c r="D93" s="48" t="str">
        <f>IF(ROW()=2,Start!$G$13,IF(B93="","",MIN($I$5,MAX($I$4,D92 + $I$2*(Start!$E$13-C93) - IF(C93 &gt; Start!$E$13, $I$3*E93, 0)))))</f>
        <v/>
      </c>
      <c r="E93" s="49" t="str">
        <f t="shared" ca="1" si="2"/>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IF(ROW()=2,Start!$E$13,IF(B2="","",IFERROR(INDEX(tblAnalyse[Nickel],_xlfn.AGGREGATE(15,6,(ROW(tblAnalyse[Datum])-ROW(INDEX(tblAnalyse[Datum],1))+1)/(tblAnalyse[Datum]&lt;&gt;""),ROW()-2)),"")))</f>
        <v/>
      </c>
      <c r="D94" s="48" t="str">
        <f>IF(ROW()=2,Start!$G$13,IF(B94="","",MIN($I$5,MAX($I$4,D93 + $I$2*(Start!$E$13-C94) - IF(C94 &gt; Start!$E$13, $I$3*E94, 0)))))</f>
        <v/>
      </c>
      <c r="E94" s="49" t="str">
        <f t="shared" ca="1" si="2"/>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IF(ROW()=2,Start!$E$13,IF(B2="","",IFERROR(INDEX(tblAnalyse[Nickel],_xlfn.AGGREGATE(15,6,(ROW(tblAnalyse[Datum])-ROW(INDEX(tblAnalyse[Datum],1))+1)/(tblAnalyse[Datum]&lt;&gt;""),ROW()-2)),"")))</f>
        <v/>
      </c>
      <c r="D95" s="48" t="str">
        <f>IF(ROW()=2,Start!$G$13,IF(B95="","",MIN($I$5,MAX($I$4,D94 + $I$2*(Start!$E$13-C95) - IF(C95 &gt; Start!$E$13,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IF(ROW()=2,Start!$E$13,IF(B2="","",IFERROR(INDEX(tblAnalyse[Nickel],_xlfn.AGGREGATE(15,6,(ROW(tblAnalyse[Datum])-ROW(INDEX(tblAnalyse[Datum],1))+1)/(tblAnalyse[Datum]&lt;&gt;""),ROW()-2)),"")))</f>
        <v/>
      </c>
      <c r="D96" s="48" t="str">
        <f>IF(ROW()=2,Start!$G$13,IF(B96="","",MIN($I$5,MAX($I$4,D95 + $I$2*(Start!$E$13-C96) - IF(C96 &gt; Start!$E$13,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IF(ROW()=2,Start!$E$13,IF(B2="","",IFERROR(INDEX(tblAnalyse[Nickel],_xlfn.AGGREGATE(15,6,(ROW(tblAnalyse[Datum])-ROW(INDEX(tblAnalyse[Datum],1))+1)/(tblAnalyse[Datum]&lt;&gt;""),ROW()-2)),"")))</f>
        <v/>
      </c>
      <c r="D97" s="48" t="str">
        <f>IF(ROW()=2,Start!$G$13,IF(B97="","",MIN($I$5,MAX($I$4,D96 + $I$2*(Start!$E$13-C97) - IF(C97 &gt; Start!$E$13,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IF(ROW()=2,Start!$E$13,IF(B2="","",IFERROR(INDEX(tblAnalyse[Nickel],_xlfn.AGGREGATE(15,6,(ROW(tblAnalyse[Datum])-ROW(INDEX(tblAnalyse[Datum],1))+1)/(tblAnalyse[Datum]&lt;&gt;""),ROW()-2)),"")))</f>
        <v/>
      </c>
      <c r="D98" s="48" t="str">
        <f>IF(ROW()=2,Start!$G$13,IF(B98="","",MIN($I$5,MAX($I$4,D97 + $I$2*(Start!$E$13-C98) - IF(C98 &gt; Start!$E$13,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IF(ROW()=2,Start!$E$13,IF(B2="","",IFERROR(INDEX(tblAnalyse[Nickel],_xlfn.AGGREGATE(15,6,(ROW(tblAnalyse[Datum])-ROW(INDEX(tblAnalyse[Datum],1))+1)/(tblAnalyse[Datum]&lt;&gt;""),ROW()-2)),"")))</f>
        <v/>
      </c>
      <c r="D99" s="48" t="str">
        <f>IF(ROW()=2,Start!$G$13,IF(B99="","",MIN($I$5,MAX($I$4,D98 + $I$2*(Start!$E$13-C99) - IF(C99 &gt; Start!$E$13,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IF(ROW()=2,Start!$E$13,IF(B2="","",IFERROR(INDEX(tblAnalyse[Nickel],_xlfn.AGGREGATE(15,6,(ROW(tblAnalyse[Datum])-ROW(INDEX(tblAnalyse[Datum],1))+1)/(tblAnalyse[Datum]&lt;&gt;""),ROW()-2)),"")))</f>
        <v/>
      </c>
      <c r="D100" s="48" t="str">
        <f>IF(ROW()=2,Start!$G$13,IF(B100="","",MIN($I$5,MAX($I$4,D99 + $I$2*(Start!$E$13-C100) - IF(C100 &gt; Start!$E$13,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IF(ROW()=2,Start!$E$13,IF(B2="","",IFERROR(INDEX(tblAnalyse[Nickel],_xlfn.AGGREGATE(15,6,(ROW(tblAnalyse[Datum])-ROW(INDEX(tblAnalyse[Datum],1))+1)/(tblAnalyse[Datum]&lt;&gt;""),ROW()-2)),"")))</f>
        <v/>
      </c>
      <c r="D101" s="48" t="str">
        <f>IF(ROW()=2,Start!$G$13,IF(B101="","",MIN($I$5,MAX($I$4,D100 + $I$2*(Start!$E$13-C101) - IF(C101 &gt; Start!$E$13,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IF(ROW()=2,Start!$E$13,IF(B2="","",IFERROR(INDEX(tblAnalyse[Nickel],_xlfn.AGGREGATE(15,6,(ROW(tblAnalyse[Datum])-ROW(INDEX(tblAnalyse[Datum],1))+1)/(tblAnalyse[Datum]&lt;&gt;""),ROW()-2)),"")))</f>
        <v/>
      </c>
      <c r="D102" s="48" t="str">
        <f>IF(ROW()=2,Start!$G$13,IF(B102="","",MIN($I$5,MAX($I$4,D101 + $I$2*(Start!$E$13-C102) - IF(C102 &gt; Start!$E$13,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IF(ROW()=2,Start!$E$13,IF(B2="","",IFERROR(INDEX(tblAnalyse[Nickel],_xlfn.AGGREGATE(15,6,(ROW(tblAnalyse[Datum])-ROW(INDEX(tblAnalyse[Datum],1))+1)/(tblAnalyse[Datum]&lt;&gt;""),ROW()-2)),"")))</f>
        <v/>
      </c>
      <c r="D103" s="48" t="str">
        <f>IF(ROW()=2,Start!$G$13,IF(B103="","",MIN($I$5,MAX($I$4,D102 + $I$2*(Start!$E$13-C103) - IF(C103 &gt; Start!$E$13,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IF(ROW()=2,Start!$E$13,IF(B2="","",IFERROR(INDEX(tblAnalyse[Nickel],_xlfn.AGGREGATE(15,6,(ROW(tblAnalyse[Datum])-ROW(INDEX(tblAnalyse[Datum],1))+1)/(tblAnalyse[Datum]&lt;&gt;""),ROW()-2)),"")))</f>
        <v/>
      </c>
      <c r="D104" s="48" t="str">
        <f>IF(ROW()=2,Start!$G$13,IF(B104="","",MIN($I$5,MAX($I$4,D103 + $I$2*(Start!$E$13-C104) - IF(C104 &gt; Start!$E$13,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IF(ROW()=2,Start!$E$13,IF(B2="","",IFERROR(INDEX(tblAnalyse[Nickel],_xlfn.AGGREGATE(15,6,(ROW(tblAnalyse[Datum])-ROW(INDEX(tblAnalyse[Datum],1))+1)/(tblAnalyse[Datum]&lt;&gt;""),ROW()-2)),"")))</f>
        <v/>
      </c>
      <c r="D105" s="48" t="str">
        <f>IF(ROW()=2,Start!$G$13,IF(B105="","",MIN($I$5,MAX($I$4,D104 + $I$2*(Start!$E$13-C105) - IF(C105 &gt; Start!$E$13,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IF(ROW()=2,Start!$E$13,IF(B2="","",IFERROR(INDEX(tblAnalyse[Nickel],_xlfn.AGGREGATE(15,6,(ROW(tblAnalyse[Datum])-ROW(INDEX(tblAnalyse[Datum],1))+1)/(tblAnalyse[Datum]&lt;&gt;""),ROW()-2)),"")))</f>
        <v/>
      </c>
      <c r="D106" s="48" t="str">
        <f>IF(ROW()=2,Start!$G$13,IF(B106="","",MIN($I$5,MAX($I$4,D105 + $I$2*(Start!$E$13-C106) - IF(C106 &gt; Start!$E$13,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IF(ROW()=2,Start!$E$13,IF(B2="","",IFERROR(INDEX(tblAnalyse[Nickel],_xlfn.AGGREGATE(15,6,(ROW(tblAnalyse[Datum])-ROW(INDEX(tblAnalyse[Datum],1))+1)/(tblAnalyse[Datum]&lt;&gt;""),ROW()-2)),"")))</f>
        <v/>
      </c>
      <c r="D107" s="48" t="str">
        <f>IF(ROW()=2,Start!$G$13,IF(B107="","",MIN($I$5,MAX($I$4,D106 + $I$2*(Start!$E$13-C107) - IF(C107 &gt; Start!$E$13,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IF(ROW()=2,Start!$E$13,IF(B2="","",IFERROR(INDEX(tblAnalyse[Nickel],_xlfn.AGGREGATE(15,6,(ROW(tblAnalyse[Datum])-ROW(INDEX(tblAnalyse[Datum],1))+1)/(tblAnalyse[Datum]&lt;&gt;""),ROW()-2)),"")))</f>
        <v/>
      </c>
      <c r="D108" s="48" t="str">
        <f>IF(ROW()=2,Start!$G$13,IF(B108="","",MIN($I$5,MAX($I$4,D107 + $I$2*(Start!$E$13-C108) - IF(C108 &gt; Start!$E$13,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IF(ROW()=2,Start!$E$13,IF(B2="","",IFERROR(INDEX(tblAnalyse[Nickel],_xlfn.AGGREGATE(15,6,(ROW(tblAnalyse[Datum])-ROW(INDEX(tblAnalyse[Datum],1))+1)/(tblAnalyse[Datum]&lt;&gt;""),ROW()-2)),"")))</f>
        <v/>
      </c>
      <c r="D109" s="48" t="str">
        <f>IF(ROW()=2,Start!$G$13,IF(B109="","",MIN($I$5,MAX($I$4,D108 + $I$2*(Start!$E$13-C109) - IF(C109 &gt; Start!$E$13,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IF(ROW()=2,Start!$E$13,IF(B2="","",IFERROR(INDEX(tblAnalyse[Nickel],_xlfn.AGGREGATE(15,6,(ROW(tblAnalyse[Datum])-ROW(INDEX(tblAnalyse[Datum],1))+1)/(tblAnalyse[Datum]&lt;&gt;""),ROW()-2)),"")))</f>
        <v/>
      </c>
      <c r="D110" s="48" t="str">
        <f>IF(ROW()=2,Start!$G$13,IF(B110="","",MIN($I$5,MAX($I$4,D109 + $I$2*(Start!$E$13-C110) - IF(C110 &gt; Start!$E$13,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IF(ROW()=2,Start!$E$13,IF(B2="","",IFERROR(INDEX(tblAnalyse[Nickel],_xlfn.AGGREGATE(15,6,(ROW(tblAnalyse[Datum])-ROW(INDEX(tblAnalyse[Datum],1))+1)/(tblAnalyse[Datum]&lt;&gt;""),ROW()-2)),"")))</f>
        <v/>
      </c>
      <c r="D111" s="48" t="str">
        <f>IF(ROW()=2,Start!$G$13,IF(B111="","",MIN($I$5,MAX($I$4,D110 + $I$2*(Start!$E$13-C111) - IF(C111 &gt; Start!$E$13,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IF(ROW()=2,Start!$E$13,IF(B2="","",IFERROR(INDEX(tblAnalyse[Nickel],_xlfn.AGGREGATE(15,6,(ROW(tblAnalyse[Datum])-ROW(INDEX(tblAnalyse[Datum],1))+1)/(tblAnalyse[Datum]&lt;&gt;""),ROW()-2)),"")))</f>
        <v/>
      </c>
      <c r="D112" s="48" t="str">
        <f>IF(ROW()=2,Start!$G$13,IF(B112="","",MIN($I$5,MAX($I$4,D111 + $I$2*(Start!$E$13-C112) - IF(C112 &gt; Start!$E$13,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IF(ROW()=2,Start!$E$13,IF(B2="","",IFERROR(INDEX(tblAnalyse[Nickel],_xlfn.AGGREGATE(15,6,(ROW(tblAnalyse[Datum])-ROW(INDEX(tblAnalyse[Datum],1))+1)/(tblAnalyse[Datum]&lt;&gt;""),ROW()-2)),"")))</f>
        <v/>
      </c>
      <c r="D113" s="48" t="str">
        <f>IF(ROW()=2,Start!$G$13,IF(B113="","",MIN($I$5,MAX($I$4,D112 + $I$2*(Start!$E$13-C113) - IF(C113 &gt; Start!$E$13,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IF(ROW()=2,Start!$E$13,IF(B2="","",IFERROR(INDEX(tblAnalyse[Nickel],_xlfn.AGGREGATE(15,6,(ROW(tblAnalyse[Datum])-ROW(INDEX(tblAnalyse[Datum],1))+1)/(tblAnalyse[Datum]&lt;&gt;""),ROW()-2)),"")))</f>
        <v/>
      </c>
      <c r="D114" s="48" t="str">
        <f>IF(ROW()=2,Start!$G$13,IF(B114="","",MIN($I$5,MAX($I$4,D113 + $I$2*(Start!$E$13-C114) - IF(C114 &gt; Start!$E$13,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IF(ROW()=2,Start!$E$13,IF(B2="","",IFERROR(INDEX(tblAnalyse[Nickel],_xlfn.AGGREGATE(15,6,(ROW(tblAnalyse[Datum])-ROW(INDEX(tblAnalyse[Datum],1))+1)/(tblAnalyse[Datum]&lt;&gt;""),ROW()-2)),"")))</f>
        <v/>
      </c>
      <c r="D115" s="48" t="str">
        <f>IF(ROW()=2,Start!$G$13,IF(B115="","",MIN($I$5,MAX($I$4,D114 + $I$2*(Start!$E$13-C115) - IF(C115 &gt; Start!$E$13,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IF(ROW()=2,Start!$E$13,IF(B2="","",IFERROR(INDEX(tblAnalyse[Nickel],_xlfn.AGGREGATE(15,6,(ROW(tblAnalyse[Datum])-ROW(INDEX(tblAnalyse[Datum],1))+1)/(tblAnalyse[Datum]&lt;&gt;""),ROW()-2)),"")))</f>
        <v/>
      </c>
      <c r="D116" s="48" t="str">
        <f>IF(ROW()=2,Start!$G$13,IF(B116="","",MIN($I$5,MAX($I$4,D115 + $I$2*(Start!$E$13-C116) - IF(C116 &gt; Start!$E$13,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IF(ROW()=2,Start!$E$13,IF(B2="","",IFERROR(INDEX(tblAnalyse[Nickel],_xlfn.AGGREGATE(15,6,(ROW(tblAnalyse[Datum])-ROW(INDEX(tblAnalyse[Datum],1))+1)/(tblAnalyse[Datum]&lt;&gt;""),ROW()-2)),"")))</f>
        <v/>
      </c>
      <c r="D117" s="48" t="str">
        <f>IF(ROW()=2,Start!$G$13,IF(B117="","",MIN($I$5,MAX($I$4,D116 + $I$2*(Start!$E$13-C117) - IF(C117 &gt; Start!$E$13,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IF(ROW()=2,Start!$E$13,IF(B2="","",IFERROR(INDEX(tblAnalyse[Nickel],_xlfn.AGGREGATE(15,6,(ROW(tblAnalyse[Datum])-ROW(INDEX(tblAnalyse[Datum],1))+1)/(tblAnalyse[Datum]&lt;&gt;""),ROW()-2)),"")))</f>
        <v/>
      </c>
      <c r="D118" s="48" t="str">
        <f>IF(ROW()=2,Start!$G$13,IF(B118="","",MIN($I$5,MAX($I$4,D117 + $I$2*(Start!$E$13-C118) - IF(C118 &gt; Start!$E$13,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IF(ROW()=2,Start!$E$13,IF(B2="","",IFERROR(INDEX(tblAnalyse[Nickel],_xlfn.AGGREGATE(15,6,(ROW(tblAnalyse[Datum])-ROW(INDEX(tblAnalyse[Datum],1))+1)/(tblAnalyse[Datum]&lt;&gt;""),ROW()-2)),"")))</f>
        <v/>
      </c>
      <c r="D119" s="48" t="str">
        <f>IF(ROW()=2,Start!$G$13,IF(B119="","",MIN($I$5,MAX($I$4,D118 + $I$2*(Start!$E$13-C119) - IF(C119 &gt; Start!$E$13,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IF(ROW()=2,Start!$E$13,IF(B2="","",IFERROR(INDEX(tblAnalyse[Nickel],_xlfn.AGGREGATE(15,6,(ROW(tblAnalyse[Datum])-ROW(INDEX(tblAnalyse[Datum],1))+1)/(tblAnalyse[Datum]&lt;&gt;""),ROW()-2)),"")))</f>
        <v/>
      </c>
      <c r="D120" s="48" t="str">
        <f>IF(ROW()=2,Start!$G$13,IF(B120="","",MIN($I$5,MAX($I$4,D119 + $I$2*(Start!$E$13-C120) - IF(C120 &gt; Start!$E$13,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IF(ROW()=2,Start!$E$13,IF(B2="","",IFERROR(INDEX(tblAnalyse[Nickel],_xlfn.AGGREGATE(15,6,(ROW(tblAnalyse[Datum])-ROW(INDEX(tblAnalyse[Datum],1))+1)/(tblAnalyse[Datum]&lt;&gt;""),ROW()-2)),"")))</f>
        <v/>
      </c>
      <c r="D121" s="48" t="str">
        <f>IF(ROW()=2,Start!$G$13,IF(B121="","",MIN($I$5,MAX($I$4,D120 + $I$2*(Start!$E$13-C121) - IF(C121 &gt; Start!$E$13,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IF(ROW()=2,Start!$E$13,IF(B2="","",IFERROR(INDEX(tblAnalyse[Nickel],_xlfn.AGGREGATE(15,6,(ROW(tblAnalyse[Datum])-ROW(INDEX(tblAnalyse[Datum],1))+1)/(tblAnalyse[Datum]&lt;&gt;""),ROW()-2)),"")))</f>
        <v/>
      </c>
      <c r="D122" s="48" t="str">
        <f>IF(ROW()=2,Start!$G$13,IF(B122="","",MIN($I$5,MAX($I$4,D121 + $I$2*(Start!$E$13-C122) - IF(C122 &gt; Start!$E$13,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IF(ROW()=2,Start!$E$13,IF(B2="","",IFERROR(INDEX(tblAnalyse[Nickel],_xlfn.AGGREGATE(15,6,(ROW(tblAnalyse[Datum])-ROW(INDEX(tblAnalyse[Datum],1))+1)/(tblAnalyse[Datum]&lt;&gt;""),ROW()-2)),"")))</f>
        <v/>
      </c>
      <c r="D123" s="48" t="str">
        <f>IF(ROW()=2,Start!$G$13,IF(B123="","",MIN($I$5,MAX($I$4,D122 + $I$2*(Start!$E$13-C123) - IF(C123 &gt; Start!$E$13,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IF(ROW()=2,Start!$E$13,IF(B2="","",IFERROR(INDEX(tblAnalyse[Nickel],_xlfn.AGGREGATE(15,6,(ROW(tblAnalyse[Datum])-ROW(INDEX(tblAnalyse[Datum],1))+1)/(tblAnalyse[Datum]&lt;&gt;""),ROW()-2)),"")))</f>
        <v/>
      </c>
      <c r="D124" s="48" t="str">
        <f>IF(ROW()=2,Start!$G$13,IF(B124="","",MIN($I$5,MAX($I$4,D123 + $I$2*(Start!$E$13-C124) - IF(C124 &gt; Start!$E$13,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IF(ROW()=2,Start!$E$13,IF(B2="","",IFERROR(INDEX(tblAnalyse[Nickel],_xlfn.AGGREGATE(15,6,(ROW(tblAnalyse[Datum])-ROW(INDEX(tblAnalyse[Datum],1))+1)/(tblAnalyse[Datum]&lt;&gt;""),ROW()-2)),"")))</f>
        <v/>
      </c>
      <c r="D125" s="48" t="str">
        <f>IF(ROW()=2,Start!$G$13,IF(B125="","",MIN($I$5,MAX($I$4,D124 + $I$2*(Start!$E$13-C125) - IF(C125 &gt; Start!$E$13,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IF(ROW()=2,Start!$E$13,IF(B2="","",IFERROR(INDEX(tblAnalyse[Nickel],_xlfn.AGGREGATE(15,6,(ROW(tblAnalyse[Datum])-ROW(INDEX(tblAnalyse[Datum],1))+1)/(tblAnalyse[Datum]&lt;&gt;""),ROW()-2)),"")))</f>
        <v/>
      </c>
      <c r="D126" s="48" t="str">
        <f>IF(ROW()=2,Start!$G$13,IF(B126="","",MIN($I$5,MAX($I$4,D125 + $I$2*(Start!$E$13-C126) - IF(C126 &gt; Start!$E$13, $I$3*E126, 0)))))</f>
        <v/>
      </c>
      <c r="E126" s="49" t="str">
        <f t="shared" ca="1" si="2"/>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IF(ROW()=2,Start!$E$13,IF(B2="","",IFERROR(INDEX(tblAnalyse[Nickel],_xlfn.AGGREGATE(15,6,(ROW(tblAnalyse[Datum])-ROW(INDEX(tblAnalyse[Datum],1))+1)/(tblAnalyse[Datum]&lt;&gt;""),ROW()-2)),"")))</f>
        <v/>
      </c>
      <c r="D127" s="48" t="str">
        <f>IF(ROW()=2,Start!$G$13,IF(B127="","",MIN($I$5,MAX($I$4,D126 + $I$2*(Start!$E$13-C127) - IF(C127 &gt; Start!$E$13, $I$3*E127, 0)))))</f>
        <v/>
      </c>
      <c r="E127" s="49" t="str">
        <f t="shared" ca="1" si="2"/>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IF(ROW()=2,Start!$E$13,IF(B2="","",IFERROR(INDEX(tblAnalyse[Nickel],_xlfn.AGGREGATE(15,6,(ROW(tblAnalyse[Datum])-ROW(INDEX(tblAnalyse[Datum],1))+1)/(tblAnalyse[Datum]&lt;&gt;""),ROW()-2)),"")))</f>
        <v/>
      </c>
      <c r="D128" s="48" t="str">
        <f>IF(ROW()=2,Start!$G$13,IF(B128="","",MIN($I$5,MAX($I$4,D127 + $I$2*(Start!$E$13-C128) - IF(C128 &gt; Start!$E$13, $I$3*E128, 0)))))</f>
        <v/>
      </c>
      <c r="E128" s="49" t="str">
        <f t="shared" ca="1" si="2"/>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IF(ROW()=2,Start!$E$13,IF(B2="","",IFERROR(INDEX(tblAnalyse[Nickel],_xlfn.AGGREGATE(15,6,(ROW(tblAnalyse[Datum])-ROW(INDEX(tblAnalyse[Datum],1))+1)/(tblAnalyse[Datum]&lt;&gt;""),ROW()-2)),"")))</f>
        <v/>
      </c>
      <c r="D129" s="48" t="str">
        <f>IF(ROW()=2,Start!$G$13,IF(B129="","",MIN($I$5,MAX($I$4,D128 + $I$2*(Start!$E$13-C129) - IF(C129 &gt; Start!$E$13, $I$3*E129, 0)))))</f>
        <v/>
      </c>
      <c r="E129" s="49" t="str">
        <f t="shared" ca="1" si="2"/>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IF(ROW()=2,Start!$E$13,IF(B2="","",IFERROR(INDEX(tblAnalyse[Nickel],_xlfn.AGGREGATE(15,6,(ROW(tblAnalyse[Datum])-ROW(INDEX(tblAnalyse[Datum],1))+1)/(tblAnalyse[Datum]&lt;&gt;""),ROW()-2)),"")))</f>
        <v/>
      </c>
      <c r="D130" s="48" t="str">
        <f>IF(ROW()=2,Start!$G$13,IF(B130="","",MIN($I$5,MAX($I$4,D129 + $I$2*(Start!$E$13-C130) - IF(C130 &gt; Start!$E$13, $I$3*E130, 0)))))</f>
        <v/>
      </c>
      <c r="E130" s="49" t="str">
        <f t="shared" ca="1" si="2"/>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IF(ROW()=2,Start!$E$13,IF(B2="","",IFERROR(INDEX(tblAnalyse[Nickel],_xlfn.AGGREGATE(15,6,(ROW(tblAnalyse[Datum])-ROW(INDEX(tblAnalyse[Datum],1))+1)/(tblAnalyse[Datum]&lt;&gt;""),ROW()-2)),"")))</f>
        <v/>
      </c>
      <c r="D131" s="48" t="str">
        <f>IF(ROW()=2,Start!$G$13,IF(B131="","",MIN($I$5,MAX($I$4,D130 + $I$2*(Start!$E$13-C131) - IF(C131 &gt; Start!$E$13, $I$3*E131, 0)))))</f>
        <v/>
      </c>
      <c r="E131" s="49" t="str">
        <f t="shared" ca="1" si="2"/>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IF(ROW()=2,Start!$E$13,IF(B2="","",IFERROR(INDEX(tblAnalyse[Nickel],_xlfn.AGGREGATE(15,6,(ROW(tblAnalyse[Datum])-ROW(INDEX(tblAnalyse[Datum],1))+1)/(tblAnalyse[Datum]&lt;&gt;""),ROW()-2)),"")))</f>
        <v/>
      </c>
      <c r="D132" s="48" t="str">
        <f>IF(ROW()=2,Start!$G$13,IF(B132="","",MIN($I$5,MAX($I$4,D131 + $I$2*(Start!$E$13-C132) - IF(C132 &gt; Start!$E$13, $I$3*E132, 0)))))</f>
        <v/>
      </c>
      <c r="E132" s="49" t="str">
        <f t="shared" ca="1" si="2"/>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IF(ROW()=2,Start!$E$13,IF(B2="","",IFERROR(INDEX(tblAnalyse[Nickel],_xlfn.AGGREGATE(15,6,(ROW(tblAnalyse[Datum])-ROW(INDEX(tblAnalyse[Datum],1))+1)/(tblAnalyse[Datum]&lt;&gt;""),ROW()-2)),"")))</f>
        <v/>
      </c>
      <c r="D133" s="48" t="str">
        <f>IF(ROW()=2,Start!$G$13,IF(B133="","",MIN($I$5,MAX($I$4,D132 + $I$2*(Start!$E$13-C133) - IF(C133 &gt; Start!$E$13, $I$3*E133, 0)))))</f>
        <v/>
      </c>
      <c r="E133" s="49" t="str">
        <f t="shared" ca="1" si="2"/>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IF(ROW()=2,Start!$E$13,IF(B2="","",IFERROR(INDEX(tblAnalyse[Nickel],_xlfn.AGGREGATE(15,6,(ROW(tblAnalyse[Datum])-ROW(INDEX(tblAnalyse[Datum],1))+1)/(tblAnalyse[Datum]&lt;&gt;""),ROW()-2)),"")))</f>
        <v/>
      </c>
      <c r="D134" s="48" t="str">
        <f>IF(ROW()=2,Start!$G$13,IF(B134="","",MIN($I$5,MAX($I$4,D133 + $I$2*(Start!$E$13-C134) - IF(C134 &gt; Start!$E$13, $I$3*E134, 0)))))</f>
        <v/>
      </c>
      <c r="E134" s="49" t="str">
        <f t="shared" ca="1" si="2"/>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IF(ROW()=2,Start!$E$13,IF(B2="","",IFERROR(INDEX(tblAnalyse[Nickel],_xlfn.AGGREGATE(15,6,(ROW(tblAnalyse[Datum])-ROW(INDEX(tblAnalyse[Datum],1))+1)/(tblAnalyse[Datum]&lt;&gt;""),ROW()-2)),"")))</f>
        <v/>
      </c>
      <c r="D135" s="48" t="str">
        <f>IF(ROW()=2,Start!$G$13,IF(B135="","",MIN($I$5,MAX($I$4,D134 + $I$2*(Start!$E$13-C135) - IF(C135 &gt; Start!$E$13, $I$3*E135, 0)))))</f>
        <v/>
      </c>
      <c r="E135" s="49" t="str">
        <f t="shared" ca="1" si="2"/>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IF(ROW()=2,Start!$E$13,IF(B2="","",IFERROR(INDEX(tblAnalyse[Nickel],_xlfn.AGGREGATE(15,6,(ROW(tblAnalyse[Datum])-ROW(INDEX(tblAnalyse[Datum],1))+1)/(tblAnalyse[Datum]&lt;&gt;""),ROW()-2)),"")))</f>
        <v/>
      </c>
      <c r="D136" s="48" t="str">
        <f>IF(ROW()=2,Start!$G$13,IF(B136="","",MIN($I$5,MAX($I$4,D135 + $I$2*(Start!$E$13-C136) - IF(C136 &gt; Start!$E$13, $I$3*E136, 0)))))</f>
        <v/>
      </c>
      <c r="E136" s="49" t="str">
        <f t="shared" ca="1" si="2"/>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IF(ROW()=2,Start!$E$13,IF(B2="","",IFERROR(INDEX(tblAnalyse[Nickel],_xlfn.AGGREGATE(15,6,(ROW(tblAnalyse[Datum])-ROW(INDEX(tblAnalyse[Datum],1))+1)/(tblAnalyse[Datum]&lt;&gt;""),ROW()-2)),"")))</f>
        <v/>
      </c>
      <c r="D137" s="48" t="str">
        <f>IF(ROW()=2,Start!$G$13,IF(B137="","",MIN($I$5,MAX($I$4,D136 + $I$2*(Start!$E$13-C137) - IF(C137 &gt; Start!$E$13, $I$3*E137, 0)))))</f>
        <v/>
      </c>
      <c r="E137" s="49" t="str">
        <f t="shared" ca="1" si="2"/>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IF(ROW()=2,Start!$E$13,IF(B2="","",IFERROR(INDEX(tblAnalyse[Nickel],_xlfn.AGGREGATE(15,6,(ROW(tblAnalyse[Datum])-ROW(INDEX(tblAnalyse[Datum],1))+1)/(tblAnalyse[Datum]&lt;&gt;""),ROW()-2)),"")))</f>
        <v/>
      </c>
      <c r="D138" s="48" t="str">
        <f>IF(ROW()=2,Start!$G$13,IF(B138="","",MIN($I$5,MAX($I$4,D137 + $I$2*(Start!$E$13-C138) - IF(C138 &gt; Start!$E$13, $I$3*E138, 0)))))</f>
        <v/>
      </c>
      <c r="E138" s="49" t="str">
        <f t="shared" ca="1" si="2"/>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IF(ROW()=2,Start!$E$13,IF(B2="","",IFERROR(INDEX(tblAnalyse[Nickel],_xlfn.AGGREGATE(15,6,(ROW(tblAnalyse[Datum])-ROW(INDEX(tblAnalyse[Datum],1))+1)/(tblAnalyse[Datum]&lt;&gt;""),ROW()-2)),"")))</f>
        <v/>
      </c>
      <c r="D139" s="48" t="str">
        <f>IF(ROW()=2,Start!$G$13,IF(B139="","",MIN($I$5,MAX($I$4,D138 + $I$2*(Start!$E$13-C139) - IF(C139 &gt; Start!$E$13, $I$3*E139, 0)))))</f>
        <v/>
      </c>
      <c r="E139" s="49" t="str">
        <f t="shared" ca="1" si="2"/>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IF(ROW()=2,Start!$E$13,IF(B2="","",IFERROR(INDEX(tblAnalyse[Nickel],_xlfn.AGGREGATE(15,6,(ROW(tblAnalyse[Datum])-ROW(INDEX(tblAnalyse[Datum],1))+1)/(tblAnalyse[Datum]&lt;&gt;""),ROW()-2)),"")))</f>
        <v/>
      </c>
      <c r="D140" s="48" t="str">
        <f>IF(ROW()=2,Start!$G$13,IF(B140="","",MIN($I$5,MAX($I$4,D139 + $I$2*(Start!$E$13-C140) - IF(C140 &gt; Start!$E$13, $I$3*E140, 0)))))</f>
        <v/>
      </c>
      <c r="E140" s="49" t="str">
        <f t="shared" ca="1" si="2"/>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IF(ROW()=2,Start!$E$13,IF(B2="","",IFERROR(INDEX(tblAnalyse[Nickel],_xlfn.AGGREGATE(15,6,(ROW(tblAnalyse[Datum])-ROW(INDEX(tblAnalyse[Datum],1))+1)/(tblAnalyse[Datum]&lt;&gt;""),ROW()-2)),"")))</f>
        <v/>
      </c>
      <c r="D141" s="48" t="str">
        <f>IF(ROW()=2,Start!$G$13,IF(B141="","",MIN($I$5,MAX($I$4,D140 + $I$2*(Start!$E$13-C141) - IF(C141 &gt; Start!$E$13, $I$3*E141, 0)))))</f>
        <v/>
      </c>
      <c r="E141" s="49" t="str">
        <f t="shared" ref="E141:E201" ca="1" si="3">IF(ROW()=2,0,IF(B141="","",IF(ROW()=3,(C141-C140)/F141,SLOPE(OFFSET(C141,-2,0,3,1),OFFSET(F141,-2,0,3,1)))))</f>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IF(ROW()=2,Start!$E$13,IF(B2="","",IFERROR(INDEX(tblAnalyse[Nickel],_xlfn.AGGREGATE(15,6,(ROW(tblAnalyse[Datum])-ROW(INDEX(tblAnalyse[Datum],1))+1)/(tblAnalyse[Datum]&lt;&gt;""),ROW()-2)),"")))</f>
        <v/>
      </c>
      <c r="D142" s="48" t="str">
        <f>IF(ROW()=2,Start!$G$13,IF(B142="","",MIN($I$5,MAX($I$4,D141 + $I$2*(Start!$E$13-C142) - IF(C142 &gt; Start!$E$13,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IF(ROW()=2,Start!$E$13,IF(B2="","",IFERROR(INDEX(tblAnalyse[Nickel],_xlfn.AGGREGATE(15,6,(ROW(tblAnalyse[Datum])-ROW(INDEX(tblAnalyse[Datum],1))+1)/(tblAnalyse[Datum]&lt;&gt;""),ROW()-2)),"")))</f>
        <v/>
      </c>
      <c r="D143" s="48" t="str">
        <f>IF(ROW()=2,Start!$G$13,IF(B143="","",MIN($I$5,MAX($I$4,D142 + $I$2*(Start!$E$13-C143) - IF(C143 &gt; Start!$E$13,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IF(ROW()=2,Start!$E$13,IF(B2="","",IFERROR(INDEX(tblAnalyse[Nickel],_xlfn.AGGREGATE(15,6,(ROW(tblAnalyse[Datum])-ROW(INDEX(tblAnalyse[Datum],1))+1)/(tblAnalyse[Datum]&lt;&gt;""),ROW()-2)),"")))</f>
        <v/>
      </c>
      <c r="D144" s="48" t="str">
        <f>IF(ROW()=2,Start!$G$13,IF(B144="","",MIN($I$5,MAX($I$4,D143 + $I$2*(Start!$E$13-C144) - IF(C144 &gt; Start!$E$13,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IF(ROW()=2,Start!$E$13,IF(B2="","",IFERROR(INDEX(tblAnalyse[Nickel],_xlfn.AGGREGATE(15,6,(ROW(tblAnalyse[Datum])-ROW(INDEX(tblAnalyse[Datum],1))+1)/(tblAnalyse[Datum]&lt;&gt;""),ROW()-2)),"")))</f>
        <v/>
      </c>
      <c r="D145" s="48" t="str">
        <f>IF(ROW()=2,Start!$G$13,IF(B145="","",MIN($I$5,MAX($I$4,D144 + $I$2*(Start!$E$13-C145) - IF(C145 &gt; Start!$E$13,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IF(ROW()=2,Start!$E$13,IF(B2="","",IFERROR(INDEX(tblAnalyse[Nickel],_xlfn.AGGREGATE(15,6,(ROW(tblAnalyse[Datum])-ROW(INDEX(tblAnalyse[Datum],1))+1)/(tblAnalyse[Datum]&lt;&gt;""),ROW()-2)),"")))</f>
        <v/>
      </c>
      <c r="D146" s="48" t="str">
        <f>IF(ROW()=2,Start!$G$13,IF(B146="","",MIN($I$5,MAX($I$4,D145 + $I$2*(Start!$E$13-C146) - IF(C146 &gt; Start!$E$13,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IF(ROW()=2,Start!$E$13,IF(B2="","",IFERROR(INDEX(tblAnalyse[Nickel],_xlfn.AGGREGATE(15,6,(ROW(tblAnalyse[Datum])-ROW(INDEX(tblAnalyse[Datum],1))+1)/(tblAnalyse[Datum]&lt;&gt;""),ROW()-2)),"")))</f>
        <v/>
      </c>
      <c r="D147" s="48" t="str">
        <f>IF(ROW()=2,Start!$G$13,IF(B147="","",MIN($I$5,MAX($I$4,D146 + $I$2*(Start!$E$13-C147) - IF(C147 &gt; Start!$E$13,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IF(ROW()=2,Start!$E$13,IF(B2="","",IFERROR(INDEX(tblAnalyse[Nickel],_xlfn.AGGREGATE(15,6,(ROW(tblAnalyse[Datum])-ROW(INDEX(tblAnalyse[Datum],1))+1)/(tblAnalyse[Datum]&lt;&gt;""),ROW()-2)),"")))</f>
        <v/>
      </c>
      <c r="D148" s="48" t="str">
        <f>IF(ROW()=2,Start!$G$13,IF(B148="","",MIN($I$5,MAX($I$4,D147 + $I$2*(Start!$E$13-C148) - IF(C148 &gt; Start!$E$13,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IF(ROW()=2,Start!$E$13,IF(B2="","",IFERROR(INDEX(tblAnalyse[Nickel],_xlfn.AGGREGATE(15,6,(ROW(tblAnalyse[Datum])-ROW(INDEX(tblAnalyse[Datum],1))+1)/(tblAnalyse[Datum]&lt;&gt;""),ROW()-2)),"")))</f>
        <v/>
      </c>
      <c r="D149" s="48" t="str">
        <f>IF(ROW()=2,Start!$G$13,IF(B149="","",MIN($I$5,MAX($I$4,D148 + $I$2*(Start!$E$13-C149) - IF(C149 &gt; Start!$E$13,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IF(ROW()=2,Start!$E$13,IF(B2="","",IFERROR(INDEX(tblAnalyse[Nickel],_xlfn.AGGREGATE(15,6,(ROW(tblAnalyse[Datum])-ROW(INDEX(tblAnalyse[Datum],1))+1)/(tblAnalyse[Datum]&lt;&gt;""),ROW()-2)),"")))</f>
        <v/>
      </c>
      <c r="D150" s="48" t="str">
        <f>IF(ROW()=2,Start!$G$13,IF(B150="","",MIN($I$5,MAX($I$4,D149 + $I$2*(Start!$E$13-C150) - IF(C150 &gt; Start!$E$13,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IF(ROW()=2,Start!$E$13,IF(B2="","",IFERROR(INDEX(tblAnalyse[Nickel],_xlfn.AGGREGATE(15,6,(ROW(tblAnalyse[Datum])-ROW(INDEX(tblAnalyse[Datum],1))+1)/(tblAnalyse[Datum]&lt;&gt;""),ROW()-2)),"")))</f>
        <v/>
      </c>
      <c r="D151" s="48" t="str">
        <f>IF(ROW()=2,Start!$G$13,IF(B151="","",MIN($I$5,MAX($I$4,D150 + $I$2*(Start!$E$13-C151) - IF(C151 &gt; Start!$E$13,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IF(ROW()=2,Start!$E$13,IF(B2="","",IFERROR(INDEX(tblAnalyse[Nickel],_xlfn.AGGREGATE(15,6,(ROW(tblAnalyse[Datum])-ROW(INDEX(tblAnalyse[Datum],1))+1)/(tblAnalyse[Datum]&lt;&gt;""),ROW()-2)),"")))</f>
        <v/>
      </c>
      <c r="D152" s="48" t="str">
        <f>IF(ROW()=2,Start!$G$13,IF(B152="","",MIN($I$5,MAX($I$4,D151 + $I$2*(Start!$E$13-C152) - IF(C152 &gt; Start!$E$13,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IF(ROW()=2,Start!$E$13,IF(B2="","",IFERROR(INDEX(tblAnalyse[Nickel],_xlfn.AGGREGATE(15,6,(ROW(tblAnalyse[Datum])-ROW(INDEX(tblAnalyse[Datum],1))+1)/(tblAnalyse[Datum]&lt;&gt;""),ROW()-2)),"")))</f>
        <v/>
      </c>
      <c r="D153" s="48" t="str">
        <f>IF(ROW()=2,Start!$G$13,IF(B153="","",MIN($I$5,MAX($I$4,D152 + $I$2*(Start!$E$13-C153) - IF(C153 &gt; Start!$E$13,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IF(ROW()=2,Start!$E$13,IF(B2="","",IFERROR(INDEX(tblAnalyse[Nickel],_xlfn.AGGREGATE(15,6,(ROW(tblAnalyse[Datum])-ROW(INDEX(tblAnalyse[Datum],1))+1)/(tblAnalyse[Datum]&lt;&gt;""),ROW()-2)),"")))</f>
        <v/>
      </c>
      <c r="D154" s="48" t="str">
        <f>IF(ROW()=2,Start!$G$13,IF(B154="","",MIN($I$5,MAX($I$4,D153 + $I$2*(Start!$E$13-C154) - IF(C154 &gt; Start!$E$13,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IF(ROW()=2,Start!$E$13,IF(B2="","",IFERROR(INDEX(tblAnalyse[Nickel],_xlfn.AGGREGATE(15,6,(ROW(tblAnalyse[Datum])-ROW(INDEX(tblAnalyse[Datum],1))+1)/(tblAnalyse[Datum]&lt;&gt;""),ROW()-2)),"")))</f>
        <v/>
      </c>
      <c r="D155" s="48" t="str">
        <f>IF(ROW()=2,Start!$G$13,IF(B155="","",MIN($I$5,MAX($I$4,D154 + $I$2*(Start!$E$13-C155) - IF(C155 &gt; Start!$E$13,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IF(ROW()=2,Start!$E$13,IF(B2="","",IFERROR(INDEX(tblAnalyse[Nickel],_xlfn.AGGREGATE(15,6,(ROW(tblAnalyse[Datum])-ROW(INDEX(tblAnalyse[Datum],1))+1)/(tblAnalyse[Datum]&lt;&gt;""),ROW()-2)),"")))</f>
        <v/>
      </c>
      <c r="D156" s="48" t="str">
        <f>IF(ROW()=2,Start!$G$13,IF(B156="","",MIN($I$5,MAX($I$4,D155 + $I$2*(Start!$E$13-C156) - IF(C156 &gt; Start!$E$13,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IF(ROW()=2,Start!$E$13,IF(B2="","",IFERROR(INDEX(tblAnalyse[Nickel],_xlfn.AGGREGATE(15,6,(ROW(tblAnalyse[Datum])-ROW(INDEX(tblAnalyse[Datum],1))+1)/(tblAnalyse[Datum]&lt;&gt;""),ROW()-2)),"")))</f>
        <v/>
      </c>
      <c r="D157" s="48" t="str">
        <f>IF(ROW()=2,Start!$G$13,IF(B157="","",MIN($I$5,MAX($I$4,D156 + $I$2*(Start!$E$13-C157) - IF(C157 &gt; Start!$E$13,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IF(ROW()=2,Start!$E$13,IF(B2="","",IFERROR(INDEX(tblAnalyse[Nickel],_xlfn.AGGREGATE(15,6,(ROW(tblAnalyse[Datum])-ROW(INDEX(tblAnalyse[Datum],1))+1)/(tblAnalyse[Datum]&lt;&gt;""),ROW()-2)),"")))</f>
        <v/>
      </c>
      <c r="D158" s="48" t="str">
        <f>IF(ROW()=2,Start!$G$13,IF(B158="","",MIN($I$5,MAX($I$4,D157 + $I$2*(Start!$E$13-C158) - IF(C158 &gt; Start!$E$13, $I$3*E158, 0)))))</f>
        <v/>
      </c>
      <c r="E158" s="49" t="str">
        <f t="shared" ca="1" si="3"/>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IF(ROW()=2,Start!$E$13,IF(B2="","",IFERROR(INDEX(tblAnalyse[Nickel],_xlfn.AGGREGATE(15,6,(ROW(tblAnalyse[Datum])-ROW(INDEX(tblAnalyse[Datum],1))+1)/(tblAnalyse[Datum]&lt;&gt;""),ROW()-2)),"")))</f>
        <v/>
      </c>
      <c r="D159" s="48" t="str">
        <f>IF(ROW()=2,Start!$G$13,IF(B159="","",MIN($I$5,MAX($I$4,D158 + $I$2*(Start!$E$13-C159) - IF(C159 &gt; Start!$E$13, $I$3*E159, 0)))))</f>
        <v/>
      </c>
      <c r="E159" s="49" t="str">
        <f t="shared" ca="1" si="3"/>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IF(ROW()=2,Start!$E$13,IF(B2="","",IFERROR(INDEX(tblAnalyse[Nickel],_xlfn.AGGREGATE(15,6,(ROW(tblAnalyse[Datum])-ROW(INDEX(tblAnalyse[Datum],1))+1)/(tblAnalyse[Datum]&lt;&gt;""),ROW()-2)),"")))</f>
        <v/>
      </c>
      <c r="D160" s="48" t="str">
        <f>IF(ROW()=2,Start!$G$13,IF(B160="","",MIN($I$5,MAX($I$4,D159 + $I$2*(Start!$E$13-C160) - IF(C160 &gt; Start!$E$13, $I$3*E160, 0)))))</f>
        <v/>
      </c>
      <c r="E160" s="49" t="str">
        <f t="shared" ca="1" si="3"/>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IF(ROW()=2,Start!$E$13,IF(B2="","",IFERROR(INDEX(tblAnalyse[Nickel],_xlfn.AGGREGATE(15,6,(ROW(tblAnalyse[Datum])-ROW(INDEX(tblAnalyse[Datum],1))+1)/(tblAnalyse[Datum]&lt;&gt;""),ROW()-2)),"")))</f>
        <v/>
      </c>
      <c r="D161" s="48" t="str">
        <f>IF(ROW()=2,Start!$G$13,IF(B161="","",MIN($I$5,MAX($I$4,D160 + $I$2*(Start!$E$13-C161) - IF(C161 &gt; Start!$E$13, $I$3*E161, 0)))))</f>
        <v/>
      </c>
      <c r="E161" s="49" t="str">
        <f t="shared" ca="1" si="3"/>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IF(ROW()=2,Start!$E$13,IF(B2="","",IFERROR(INDEX(tblAnalyse[Nickel],_xlfn.AGGREGATE(15,6,(ROW(tblAnalyse[Datum])-ROW(INDEX(tblAnalyse[Datum],1))+1)/(tblAnalyse[Datum]&lt;&gt;""),ROW()-2)),"")))</f>
        <v/>
      </c>
      <c r="D162" s="48" t="str">
        <f>IF(ROW()=2,Start!$G$13,IF(B162="","",MIN($I$5,MAX($I$4,D161 + $I$2*(Start!$E$13-C162) - IF(C162 &gt; Start!$E$13, $I$3*E162, 0)))))</f>
        <v/>
      </c>
      <c r="E162" s="49" t="str">
        <f t="shared" ca="1" si="3"/>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IF(ROW()=2,Start!$E$13,IF(B2="","",IFERROR(INDEX(tblAnalyse[Nickel],_xlfn.AGGREGATE(15,6,(ROW(tblAnalyse[Datum])-ROW(INDEX(tblAnalyse[Datum],1))+1)/(tblAnalyse[Datum]&lt;&gt;""),ROW()-2)),"")))</f>
        <v/>
      </c>
      <c r="D163" s="48" t="str">
        <f>IF(ROW()=2,Start!$G$13,IF(B163="","",MIN($I$5,MAX($I$4,D162 + $I$2*(Start!$E$13-C163) - IF(C163 &gt; Start!$E$13, $I$3*E163, 0)))))</f>
        <v/>
      </c>
      <c r="E163" s="49" t="str">
        <f t="shared" ca="1" si="3"/>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IF(ROW()=2,Start!$E$13,IF(B2="","",IFERROR(INDEX(tblAnalyse[Nickel],_xlfn.AGGREGATE(15,6,(ROW(tblAnalyse[Datum])-ROW(INDEX(tblAnalyse[Datum],1))+1)/(tblAnalyse[Datum]&lt;&gt;""),ROW()-2)),"")))</f>
        <v/>
      </c>
      <c r="D164" s="48" t="str">
        <f>IF(ROW()=2,Start!$G$13,IF(B164="","",MIN($I$5,MAX($I$4,D163 + $I$2*(Start!$E$13-C164) - IF(C164 &gt; Start!$E$13, $I$3*E164, 0)))))</f>
        <v/>
      </c>
      <c r="E164" s="49" t="str">
        <f t="shared" ca="1" si="3"/>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IF(ROW()=2,Start!$E$13,IF(B2="","",IFERROR(INDEX(tblAnalyse[Nickel],_xlfn.AGGREGATE(15,6,(ROW(tblAnalyse[Datum])-ROW(INDEX(tblAnalyse[Datum],1))+1)/(tblAnalyse[Datum]&lt;&gt;""),ROW()-2)),"")))</f>
        <v/>
      </c>
      <c r="D165" s="48" t="str">
        <f>IF(ROW()=2,Start!$G$13,IF(B165="","",MIN($I$5,MAX($I$4,D164 + $I$2*(Start!$E$13-C165) - IF(C165 &gt; Start!$E$13, $I$3*E165, 0)))))</f>
        <v/>
      </c>
      <c r="E165" s="49" t="str">
        <f t="shared" ca="1" si="3"/>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IF(ROW()=2,Start!$E$13,IF(B2="","",IFERROR(INDEX(tblAnalyse[Nickel],_xlfn.AGGREGATE(15,6,(ROW(tblAnalyse[Datum])-ROW(INDEX(tblAnalyse[Datum],1))+1)/(tblAnalyse[Datum]&lt;&gt;""),ROW()-2)),"")))</f>
        <v/>
      </c>
      <c r="D166" s="48" t="str">
        <f>IF(ROW()=2,Start!$G$13,IF(B166="","",MIN($I$5,MAX($I$4,D165 + $I$2*(Start!$E$13-C166) - IF(C166 &gt; Start!$E$13, $I$3*E166, 0)))))</f>
        <v/>
      </c>
      <c r="E166" s="49" t="str">
        <f t="shared" ca="1" si="3"/>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IF(ROW()=2,Start!$E$13,IF(B2="","",IFERROR(INDEX(tblAnalyse[Nickel],_xlfn.AGGREGATE(15,6,(ROW(tblAnalyse[Datum])-ROW(INDEX(tblAnalyse[Datum],1))+1)/(tblAnalyse[Datum]&lt;&gt;""),ROW()-2)),"")))</f>
        <v/>
      </c>
      <c r="D167" s="48" t="str">
        <f>IF(ROW()=2,Start!$G$13,IF(B167="","",MIN($I$5,MAX($I$4,D166 + $I$2*(Start!$E$13-C167) - IF(C167 &gt; Start!$E$13, $I$3*E167, 0)))))</f>
        <v/>
      </c>
      <c r="E167" s="49" t="str">
        <f t="shared" ca="1" si="3"/>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IF(ROW()=2,Start!$E$13,IF(B2="","",IFERROR(INDEX(tblAnalyse[Nickel],_xlfn.AGGREGATE(15,6,(ROW(tblAnalyse[Datum])-ROW(INDEX(tblAnalyse[Datum],1))+1)/(tblAnalyse[Datum]&lt;&gt;""),ROW()-2)),"")))</f>
        <v/>
      </c>
      <c r="D168" s="48" t="str">
        <f>IF(ROW()=2,Start!$G$13,IF(B168="","",MIN($I$5,MAX($I$4,D167 + $I$2*(Start!$E$13-C168) - IF(C168 &gt; Start!$E$13, $I$3*E168, 0)))))</f>
        <v/>
      </c>
      <c r="E168" s="49" t="str">
        <f t="shared" ca="1" si="3"/>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IF(ROW()=2,Start!$E$13,IF(B2="","",IFERROR(INDEX(tblAnalyse[Nickel],_xlfn.AGGREGATE(15,6,(ROW(tblAnalyse[Datum])-ROW(INDEX(tblAnalyse[Datum],1))+1)/(tblAnalyse[Datum]&lt;&gt;""),ROW()-2)),"")))</f>
        <v/>
      </c>
      <c r="D169" s="48" t="str">
        <f>IF(ROW()=2,Start!$G$13,IF(B169="","",MIN($I$5,MAX($I$4,D168 + $I$2*(Start!$E$13-C169) - IF(C169 &gt; Start!$E$13, $I$3*E169, 0)))))</f>
        <v/>
      </c>
      <c r="E169" s="49" t="str">
        <f t="shared" ca="1" si="3"/>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IF(ROW()=2,Start!$E$13,IF(B2="","",IFERROR(INDEX(tblAnalyse[Nickel],_xlfn.AGGREGATE(15,6,(ROW(tblAnalyse[Datum])-ROW(INDEX(tblAnalyse[Datum],1))+1)/(tblAnalyse[Datum]&lt;&gt;""),ROW()-2)),"")))</f>
        <v/>
      </c>
      <c r="D170" s="48" t="str">
        <f>IF(ROW()=2,Start!$G$13,IF(B170="","",MIN($I$5,MAX($I$4,D169 + $I$2*(Start!$E$13-C170) - IF(C170 &gt; Start!$E$13, $I$3*E170, 0)))))</f>
        <v/>
      </c>
      <c r="E170" s="49" t="str">
        <f t="shared" ca="1" si="3"/>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IF(ROW()=2,Start!$E$13,IF(B2="","",IFERROR(INDEX(tblAnalyse[Nickel],_xlfn.AGGREGATE(15,6,(ROW(tblAnalyse[Datum])-ROW(INDEX(tblAnalyse[Datum],1))+1)/(tblAnalyse[Datum]&lt;&gt;""),ROW()-2)),"")))</f>
        <v/>
      </c>
      <c r="D171" s="48" t="str">
        <f>IF(ROW()=2,Start!$G$13,IF(B171="","",MIN($I$5,MAX($I$4,D170 + $I$2*(Start!$E$13-C171) - IF(C171 &gt; Start!$E$13, $I$3*E171, 0)))))</f>
        <v/>
      </c>
      <c r="E171" s="49" t="str">
        <f t="shared" ca="1" si="3"/>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IF(ROW()=2,Start!$E$13,IF(B2="","",IFERROR(INDEX(tblAnalyse[Nickel],_xlfn.AGGREGATE(15,6,(ROW(tblAnalyse[Datum])-ROW(INDEX(tblAnalyse[Datum],1))+1)/(tblAnalyse[Datum]&lt;&gt;""),ROW()-2)),"")))</f>
        <v/>
      </c>
      <c r="D172" s="48" t="str">
        <f>IF(ROW()=2,Start!$G$13,IF(B172="","",MIN($I$5,MAX($I$4,D171 + $I$2*(Start!$E$13-C172) - IF(C172 &gt; Start!$E$13, $I$3*E172, 0)))))</f>
        <v/>
      </c>
      <c r="E172" s="49" t="str">
        <f t="shared" ca="1" si="3"/>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IF(ROW()=2,Start!$E$13,IF(B2="","",IFERROR(INDEX(tblAnalyse[Nickel],_xlfn.AGGREGATE(15,6,(ROW(tblAnalyse[Datum])-ROW(INDEX(tblAnalyse[Datum],1))+1)/(tblAnalyse[Datum]&lt;&gt;""),ROW()-2)),"")))</f>
        <v/>
      </c>
      <c r="D173" s="48" t="str">
        <f>IF(ROW()=2,Start!$G$13,IF(B173="","",MIN($I$5,MAX($I$4,D172 + $I$2*(Start!$E$13-C173) - IF(C173 &gt; Start!$E$13, $I$3*E173, 0)))))</f>
        <v/>
      </c>
      <c r="E173" s="49" t="str">
        <f t="shared" ca="1" si="3"/>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IF(ROW()=2,Start!$E$13,IF(B2="","",IFERROR(INDEX(tblAnalyse[Nickel],_xlfn.AGGREGATE(15,6,(ROW(tblAnalyse[Datum])-ROW(INDEX(tblAnalyse[Datum],1))+1)/(tblAnalyse[Datum]&lt;&gt;""),ROW()-2)),"")))</f>
        <v/>
      </c>
      <c r="D174" s="48" t="str">
        <f>IF(ROW()=2,Start!$G$13,IF(B174="","",MIN($I$5,MAX($I$4,D173 + $I$2*(Start!$E$13-C174) - IF(C174 &gt; Start!$E$13, $I$3*E174, 0)))))</f>
        <v/>
      </c>
      <c r="E174" s="49" t="str">
        <f t="shared" ca="1" si="3"/>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IF(ROW()=2,Start!$E$13,IF(B2="","",IFERROR(INDEX(tblAnalyse[Nickel],_xlfn.AGGREGATE(15,6,(ROW(tblAnalyse[Datum])-ROW(INDEX(tblAnalyse[Datum],1))+1)/(tblAnalyse[Datum]&lt;&gt;""),ROW()-2)),"")))</f>
        <v/>
      </c>
      <c r="D175" s="48" t="str">
        <f>IF(ROW()=2,Start!$G$13,IF(B175="","",MIN($I$5,MAX($I$4,D174 + $I$2*(Start!$E$13-C175) - IF(C175 &gt; Start!$E$13, $I$3*E175, 0)))))</f>
        <v/>
      </c>
      <c r="E175" s="49" t="str">
        <f t="shared" ca="1" si="3"/>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IF(ROW()=2,Start!$E$13,IF(B2="","",IFERROR(INDEX(tblAnalyse[Nickel],_xlfn.AGGREGATE(15,6,(ROW(tblAnalyse[Datum])-ROW(INDEX(tblAnalyse[Datum],1))+1)/(tblAnalyse[Datum]&lt;&gt;""),ROW()-2)),"")))</f>
        <v/>
      </c>
      <c r="D176" s="48" t="str">
        <f>IF(ROW()=2,Start!$G$13,IF(B176="","",MIN($I$5,MAX($I$4,D175 + $I$2*(Start!$E$13-C176) - IF(C176 &gt; Start!$E$13, $I$3*E176, 0)))))</f>
        <v/>
      </c>
      <c r="E176" s="49" t="str">
        <f t="shared" ca="1" si="3"/>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IF(ROW()=2,Start!$E$13,IF(B2="","",IFERROR(INDEX(tblAnalyse[Nickel],_xlfn.AGGREGATE(15,6,(ROW(tblAnalyse[Datum])-ROW(INDEX(tblAnalyse[Datum],1))+1)/(tblAnalyse[Datum]&lt;&gt;""),ROW()-2)),"")))</f>
        <v/>
      </c>
      <c r="D177" s="48" t="str">
        <f>IF(ROW()=2,Start!$G$13,IF(B177="","",MIN($I$5,MAX($I$4,D176 + $I$2*(Start!$E$13-C177) - IF(C177 &gt; Start!$E$13, $I$3*E177, 0)))))</f>
        <v/>
      </c>
      <c r="E177" s="49" t="str">
        <f t="shared" ca="1" si="3"/>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IF(ROW()=2,Start!$E$13,IF(B2="","",IFERROR(INDEX(tblAnalyse[Nickel],_xlfn.AGGREGATE(15,6,(ROW(tblAnalyse[Datum])-ROW(INDEX(tblAnalyse[Datum],1))+1)/(tblAnalyse[Datum]&lt;&gt;""),ROW()-2)),"")))</f>
        <v/>
      </c>
      <c r="D178" s="48" t="str">
        <f>IF(ROW()=2,Start!$G$13,IF(B178="","",MIN($I$5,MAX($I$4,D177 + $I$2*(Start!$E$13-C178) - IF(C178 &gt; Start!$E$13, $I$3*E178, 0)))))</f>
        <v/>
      </c>
      <c r="E178" s="49" t="str">
        <f t="shared" ca="1" si="3"/>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IF(ROW()=2,Start!$E$13,IF(B2="","",IFERROR(INDEX(tblAnalyse[Nickel],_xlfn.AGGREGATE(15,6,(ROW(tblAnalyse[Datum])-ROW(INDEX(tblAnalyse[Datum],1))+1)/(tblAnalyse[Datum]&lt;&gt;""),ROW()-2)),"")))</f>
        <v/>
      </c>
      <c r="D179" s="48" t="str">
        <f>IF(ROW()=2,Start!$G$13,IF(B179="","",MIN($I$5,MAX($I$4,D178 + $I$2*(Start!$E$13-C179) - IF(C179 &gt; Start!$E$13, $I$3*E179, 0)))))</f>
        <v/>
      </c>
      <c r="E179" s="49" t="str">
        <f t="shared" ca="1" si="3"/>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IF(ROW()=2,Start!$E$13,IF(B2="","",IFERROR(INDEX(tblAnalyse[Nickel],_xlfn.AGGREGATE(15,6,(ROW(tblAnalyse[Datum])-ROW(INDEX(tblAnalyse[Datum],1))+1)/(tblAnalyse[Datum]&lt;&gt;""),ROW()-2)),"")))</f>
        <v/>
      </c>
      <c r="D180" s="48" t="str">
        <f>IF(ROW()=2,Start!$G$13,IF(B180="","",MIN($I$5,MAX($I$4,D179 + $I$2*(Start!$E$13-C180) - IF(C180 &gt; Start!$E$13, $I$3*E180, 0)))))</f>
        <v/>
      </c>
      <c r="E180" s="49" t="str">
        <f t="shared" ca="1" si="3"/>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IF(ROW()=2,Start!$E$13,IF(B2="","",IFERROR(INDEX(tblAnalyse[Nickel],_xlfn.AGGREGATE(15,6,(ROW(tblAnalyse[Datum])-ROW(INDEX(tblAnalyse[Datum],1))+1)/(tblAnalyse[Datum]&lt;&gt;""),ROW()-2)),"")))</f>
        <v/>
      </c>
      <c r="D181" s="48" t="str">
        <f>IF(ROW()=2,Start!$G$13,IF(B181="","",MIN($I$5,MAX($I$4,D180 + $I$2*(Start!$E$13-C181) - IF(C181 &gt; Start!$E$13, $I$3*E181, 0)))))</f>
        <v/>
      </c>
      <c r="E181" s="49" t="str">
        <f t="shared" ca="1" si="3"/>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IF(ROW()=2,Start!$E$13,IF(B2="","",IFERROR(INDEX(tblAnalyse[Nickel],_xlfn.AGGREGATE(15,6,(ROW(tblAnalyse[Datum])-ROW(INDEX(tblAnalyse[Datum],1))+1)/(tblAnalyse[Datum]&lt;&gt;""),ROW()-2)),"")))</f>
        <v/>
      </c>
      <c r="D182" s="48" t="str">
        <f>IF(ROW()=2,Start!$G$13,IF(B182="","",MIN($I$5,MAX($I$4,D181 + $I$2*(Start!$E$13-C182) - IF(C182 &gt; Start!$E$13, $I$3*E182, 0)))))</f>
        <v/>
      </c>
      <c r="E182" s="49" t="str">
        <f t="shared" ca="1" si="3"/>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IF(ROW()=2,Start!$E$13,IF(B2="","",IFERROR(INDEX(tblAnalyse[Nickel],_xlfn.AGGREGATE(15,6,(ROW(tblAnalyse[Datum])-ROW(INDEX(tblAnalyse[Datum],1))+1)/(tblAnalyse[Datum]&lt;&gt;""),ROW()-2)),"")))</f>
        <v/>
      </c>
      <c r="D183" s="48" t="str">
        <f>IF(ROW()=2,Start!$G$13,IF(B183="","",MIN($I$5,MAX($I$4,D182 + $I$2*(Start!$E$13-C183) - IF(C183 &gt; Start!$E$13, $I$3*E183, 0)))))</f>
        <v/>
      </c>
      <c r="E183" s="49" t="str">
        <f t="shared" ca="1" si="3"/>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IF(ROW()=2,Start!$E$13,IF(B2="","",IFERROR(INDEX(tblAnalyse[Nickel],_xlfn.AGGREGATE(15,6,(ROW(tblAnalyse[Datum])-ROW(INDEX(tblAnalyse[Datum],1))+1)/(tblAnalyse[Datum]&lt;&gt;""),ROW()-2)),"")))</f>
        <v/>
      </c>
      <c r="D184" s="48" t="str">
        <f>IF(ROW()=2,Start!$G$13,IF(B184="","",MIN($I$5,MAX($I$4,D183 + $I$2*(Start!$E$13-C184) - IF(C184 &gt; Start!$E$13, $I$3*E184, 0)))))</f>
        <v/>
      </c>
      <c r="E184" s="49" t="str">
        <f t="shared" ca="1" si="3"/>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IF(ROW()=2,Start!$E$13,IF(B2="","",IFERROR(INDEX(tblAnalyse[Nickel],_xlfn.AGGREGATE(15,6,(ROW(tblAnalyse[Datum])-ROW(INDEX(tblAnalyse[Datum],1))+1)/(tblAnalyse[Datum]&lt;&gt;""),ROW()-2)),"")))</f>
        <v/>
      </c>
      <c r="D185" s="48" t="str">
        <f>IF(ROW()=2,Start!$G$13,IF(B185="","",MIN($I$5,MAX($I$4,D184 + $I$2*(Start!$E$13-C185) - IF(C185 &gt; Start!$E$13, $I$3*E185, 0)))))</f>
        <v/>
      </c>
      <c r="E185" s="49" t="str">
        <f t="shared" ca="1" si="3"/>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IF(ROW()=2,Start!$E$13,IF(B2="","",IFERROR(INDEX(tblAnalyse[Nickel],_xlfn.AGGREGATE(15,6,(ROW(tblAnalyse[Datum])-ROW(INDEX(tblAnalyse[Datum],1))+1)/(tblAnalyse[Datum]&lt;&gt;""),ROW()-2)),"")))</f>
        <v/>
      </c>
      <c r="D186" s="48" t="str">
        <f>IF(ROW()=2,Start!$G$13,IF(B186="","",MIN($I$5,MAX($I$4,D185 + $I$2*(Start!$E$13-C186) - IF(C186 &gt; Start!$E$13, $I$3*E186, 0)))))</f>
        <v/>
      </c>
      <c r="E186" s="49" t="str">
        <f t="shared" ca="1" si="3"/>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IF(ROW()=2,Start!$E$13,IF(B2="","",IFERROR(INDEX(tblAnalyse[Nickel],_xlfn.AGGREGATE(15,6,(ROW(tblAnalyse[Datum])-ROW(INDEX(tblAnalyse[Datum],1))+1)/(tblAnalyse[Datum]&lt;&gt;""),ROW()-2)),"")))</f>
        <v/>
      </c>
      <c r="D187" s="48" t="str">
        <f>IF(ROW()=2,Start!$G$13,IF(B187="","",MIN($I$5,MAX($I$4,D186 + $I$2*(Start!$E$13-C187) - IF(C187 &gt; Start!$E$13, $I$3*E187, 0)))))</f>
        <v/>
      </c>
      <c r="E187" s="49" t="str">
        <f t="shared" ca="1" si="3"/>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IF(ROW()=2,Start!$E$13,IF(B2="","",IFERROR(INDEX(tblAnalyse[Nickel],_xlfn.AGGREGATE(15,6,(ROW(tblAnalyse[Datum])-ROW(INDEX(tblAnalyse[Datum],1))+1)/(tblAnalyse[Datum]&lt;&gt;""),ROW()-2)),"")))</f>
        <v/>
      </c>
      <c r="D188" s="48" t="str">
        <f>IF(ROW()=2,Start!$G$13,IF(B188="","",MIN($I$5,MAX($I$4,D187 + $I$2*(Start!$E$13-C188) - IF(C188 &gt; Start!$E$13, $I$3*E188, 0)))))</f>
        <v/>
      </c>
      <c r="E188" s="49" t="str">
        <f t="shared" ca="1" si="3"/>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IF(ROW()=2,Start!$E$13,IF(B2="","",IFERROR(INDEX(tblAnalyse[Nickel],_xlfn.AGGREGATE(15,6,(ROW(tblAnalyse[Datum])-ROW(INDEX(tblAnalyse[Datum],1))+1)/(tblAnalyse[Datum]&lt;&gt;""),ROW()-2)),"")))</f>
        <v/>
      </c>
      <c r="D189" s="48" t="str">
        <f>IF(ROW()=2,Start!$G$13,IF(B189="","",MIN($I$5,MAX($I$4,D188 + $I$2*(Start!$E$13-C189) - IF(C189 &gt; Start!$E$13, $I$3*E189, 0)))))</f>
        <v/>
      </c>
      <c r="E189" s="49" t="str">
        <f t="shared" ca="1" si="3"/>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IF(ROW()=2,Start!$E$13,IF(B2="","",IFERROR(INDEX(tblAnalyse[Nickel],_xlfn.AGGREGATE(15,6,(ROW(tblAnalyse[Datum])-ROW(INDEX(tblAnalyse[Datum],1))+1)/(tblAnalyse[Datum]&lt;&gt;""),ROW()-2)),"")))</f>
        <v/>
      </c>
      <c r="D190" s="48" t="str">
        <f>IF(ROW()=2,Start!$G$13,IF(B190="","",MIN($I$5,MAX($I$4,D189 + $I$2*(Start!$E$13-C190) - IF(C190 &gt; Start!$E$13, $I$3*E190, 0)))))</f>
        <v/>
      </c>
      <c r="E190" s="49" t="str">
        <f t="shared" ca="1" si="3"/>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IF(ROW()=2,Start!$E$13,IF(B2="","",IFERROR(INDEX(tblAnalyse[Nickel],_xlfn.AGGREGATE(15,6,(ROW(tblAnalyse[Datum])-ROW(INDEX(tblAnalyse[Datum],1))+1)/(tblAnalyse[Datum]&lt;&gt;""),ROW()-2)),"")))</f>
        <v/>
      </c>
      <c r="D191" s="48" t="str">
        <f>IF(ROW()=2,Start!$G$13,IF(B191="","",MIN($I$5,MAX($I$4,D190 + $I$2*(Start!$E$13-C191) - IF(C191 &gt; Start!$E$13, $I$3*E191, 0)))))</f>
        <v/>
      </c>
      <c r="E191" s="49" t="str">
        <f t="shared" ca="1" si="3"/>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IF(ROW()=2,Start!$E$13,IF(B2="","",IFERROR(INDEX(tblAnalyse[Nickel],_xlfn.AGGREGATE(15,6,(ROW(tblAnalyse[Datum])-ROW(INDEX(tblAnalyse[Datum],1))+1)/(tblAnalyse[Datum]&lt;&gt;""),ROW()-2)),"")))</f>
        <v/>
      </c>
      <c r="D192" s="48" t="str">
        <f>IF(ROW()=2,Start!$G$13,IF(B192="","",MIN($I$5,MAX($I$4,D191 + $I$2*(Start!$E$13-C192) - IF(C192 &gt; Start!$E$13, $I$3*E192, 0)))))</f>
        <v/>
      </c>
      <c r="E192" s="49" t="str">
        <f t="shared" ca="1" si="3"/>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IF(ROW()=2,Start!$E$13,IF(B2="","",IFERROR(INDEX(tblAnalyse[Nickel],_xlfn.AGGREGATE(15,6,(ROW(tblAnalyse[Datum])-ROW(INDEX(tblAnalyse[Datum],1))+1)/(tblAnalyse[Datum]&lt;&gt;""),ROW()-2)),"")))</f>
        <v/>
      </c>
      <c r="D193" s="48" t="str">
        <f>IF(ROW()=2,Start!$G$13,IF(B193="","",MIN($I$5,MAX($I$4,D192 + $I$2*(Start!$E$13-C193) - IF(C193 &gt; Start!$E$13, $I$3*E193, 0)))))</f>
        <v/>
      </c>
      <c r="E193" s="49" t="str">
        <f t="shared" ca="1" si="3"/>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IF(ROW()=2,Start!$E$13,IF(B2="","",IFERROR(INDEX(tblAnalyse[Nickel],_xlfn.AGGREGATE(15,6,(ROW(tblAnalyse[Datum])-ROW(INDEX(tblAnalyse[Datum],1))+1)/(tblAnalyse[Datum]&lt;&gt;""),ROW()-2)),"")))</f>
        <v/>
      </c>
      <c r="D194" s="48" t="str">
        <f>IF(ROW()=2,Start!$G$13,IF(B194="","",MIN($I$5,MAX($I$4,D193 + $I$2*(Start!$E$13-C194) - IF(C194 &gt; Start!$E$13, $I$3*E194, 0)))))</f>
        <v/>
      </c>
      <c r="E194" s="49" t="str">
        <f t="shared" ca="1" si="3"/>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IF(ROW()=2,Start!$E$13,IF(B2="","",IFERROR(INDEX(tblAnalyse[Nickel],_xlfn.AGGREGATE(15,6,(ROW(tblAnalyse[Datum])-ROW(INDEX(tblAnalyse[Datum],1))+1)/(tblAnalyse[Datum]&lt;&gt;""),ROW()-2)),"")))</f>
        <v/>
      </c>
      <c r="D195" s="48" t="str">
        <f>IF(ROW()=2,Start!$G$13,IF(B195="","",MIN($I$5,MAX($I$4,D194 + $I$2*(Start!$E$13-C195) - IF(C195 &gt; Start!$E$13, $I$3*E195, 0)))))</f>
        <v/>
      </c>
      <c r="E195" s="49" t="str">
        <f t="shared" ca="1" si="3"/>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IF(ROW()=2,Start!$E$13,IF(B2="","",IFERROR(INDEX(tblAnalyse[Nickel],_xlfn.AGGREGATE(15,6,(ROW(tblAnalyse[Datum])-ROW(INDEX(tblAnalyse[Datum],1))+1)/(tblAnalyse[Datum]&lt;&gt;""),ROW()-2)),"")))</f>
        <v/>
      </c>
      <c r="D196" s="48" t="str">
        <f>IF(ROW()=2,Start!$G$13,IF(B196="","",MIN($I$5,MAX($I$4,D195 + $I$2*(Start!$E$13-C196) - IF(C196 &gt; Start!$E$13, $I$3*E196, 0)))))</f>
        <v/>
      </c>
      <c r="E196" s="49" t="str">
        <f t="shared" ca="1" si="3"/>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IF(ROW()=2,Start!$E$13,IF(B2="","",IFERROR(INDEX(tblAnalyse[Nickel],_xlfn.AGGREGATE(15,6,(ROW(tblAnalyse[Datum])-ROW(INDEX(tblAnalyse[Datum],1))+1)/(tblAnalyse[Datum]&lt;&gt;""),ROW()-2)),"")))</f>
        <v/>
      </c>
      <c r="D197" s="48" t="str">
        <f>IF(ROW()=2,Start!$G$13,IF(B197="","",MIN($I$5,MAX($I$4,D196 + $I$2*(Start!$E$13-C197) - IF(C197 &gt; Start!$E$13, $I$3*E197, 0)))))</f>
        <v/>
      </c>
      <c r="E197" s="49" t="str">
        <f t="shared" ca="1" si="3"/>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IF(ROW()=2,Start!$E$13,IF(B2="","",IFERROR(INDEX(tblAnalyse[Nickel],_xlfn.AGGREGATE(15,6,(ROW(tblAnalyse[Datum])-ROW(INDEX(tblAnalyse[Datum],1))+1)/(tblAnalyse[Datum]&lt;&gt;""),ROW()-2)),"")))</f>
        <v/>
      </c>
      <c r="D198" s="48" t="str">
        <f>IF(ROW()=2,Start!$G$13,IF(B198="","",MIN($I$5,MAX($I$4,D197 + $I$2*(Start!$E$13-C198) - IF(C198 &gt; Start!$E$13, $I$3*E198, 0)))))</f>
        <v/>
      </c>
      <c r="E198" s="49" t="str">
        <f t="shared" ca="1" si="3"/>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IF(ROW()=2,Start!$E$13,IF(B2="","",IFERROR(INDEX(tblAnalyse[Nickel],_xlfn.AGGREGATE(15,6,(ROW(tblAnalyse[Datum])-ROW(INDEX(tblAnalyse[Datum],1))+1)/(tblAnalyse[Datum]&lt;&gt;""),ROW()-2)),"")))</f>
        <v/>
      </c>
      <c r="D199" s="48" t="str">
        <f>IF(ROW()=2,Start!$G$13,IF(B199="","",MIN($I$5,MAX($I$4,D198 + $I$2*(Start!$E$13-C199) - IF(C199 &gt; Start!$E$13, $I$3*E199, 0)))))</f>
        <v/>
      </c>
      <c r="E199" s="49" t="str">
        <f t="shared" ca="1" si="3"/>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IF(ROW()=2,Start!$E$13,IF(B2="","",IFERROR(INDEX(tblAnalyse[Nickel],_xlfn.AGGREGATE(15,6,(ROW(tblAnalyse[Datum])-ROW(INDEX(tblAnalyse[Datum],1))+1)/(tblAnalyse[Datum]&lt;&gt;""),ROW()-2)),"")))</f>
        <v/>
      </c>
      <c r="D200" s="48" t="str">
        <f>IF(ROW()=2,Start!$G$13,IF(B200="","",MIN($I$5,MAX($I$4,D199 + $I$2*(Start!$E$13-C200) - IF(C200 &gt; Start!$E$13, $I$3*E200, 0)))))</f>
        <v/>
      </c>
      <c r="E200" s="49" t="str">
        <f t="shared" ca="1" si="3"/>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IF(ROW()=2,Start!$E$13,IF(B2="","",IFERROR(INDEX(tblAnalyse[Nickel],_xlfn.AGGREGATE(15,6,(ROW(tblAnalyse[Datum])-ROW(INDEX(tblAnalyse[Datum],1))+1)/(tblAnalyse[Datum]&lt;&gt;""),ROW()-2)),"")))</f>
        <v/>
      </c>
      <c r="D201" s="48" t="str">
        <f>IF(ROW()=2,Start!$G$13,IF(B201="","",MIN($I$5,MAX($I$4,D200 + $I$2*(Start!$E$13-C201) - IF(C201 &gt; Start!$E$13, $I$3*E201, 0)))))</f>
        <v/>
      </c>
      <c r="E201" s="49" t="str">
        <f t="shared" ca="1" si="3"/>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Fw2JVL20kYijyIvZqOOJFbAg8S6E6jLg83fryuhG3CpOIRentXJXq9icCzaXyAsZSZlFIuR2I3NTB8pOkjuZhA==" saltValue="LxRY+HrJSrWNcUNtEkykVQ==" spinCount="100000" sheet="1" objects="1" scenarios="1" selectLockedCells="1"/>
  <conditionalFormatting sqref="A2:F201">
    <cfRule type="expression" dxfId="19" priority="1">
      <formula>$B2&lt;&gt;""</formula>
    </cfRule>
    <cfRule type="expression" dxfId="18" priority="2">
      <formula>AND($B2&lt;&gt;"",ISEVEN(ROW()))</formula>
    </cfRule>
  </conditionalFormatting>
  <dataValidations disablePrompts="1" count="1">
    <dataValidation type="date" allowBlank="1" showInputMessage="1" showErrorMessage="1" sqref="B2:B12" xr:uid="{D98FDBDB-99D3-44CB-9915-8C721D0B15BF}">
      <formula1>45292</formula1>
      <formula2>72686</formula2>
    </dataValidation>
  </dataValidations>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8AFEF-790F-4AC7-917A-1224A4DDED65}">
  <sheetPr codeName="Tabelle5">
    <tabColor theme="9"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39" customWidth="1"/>
    <col min="3" max="3" width="6.5703125" style="39" customWidth="1"/>
    <col min="4" max="4" width="16.140625" style="39" customWidth="1"/>
    <col min="5" max="5" width="6.28515625" style="4" hidden="1" customWidth="1"/>
    <col min="6" max="6" width="8.28515625" hidden="1" customWidth="1"/>
    <col min="7" max="7" width="3.5703125" customWidth="1"/>
    <col min="8" max="8" width="23.85546875" customWidth="1"/>
    <col min="9" max="9" width="5.5703125" customWidth="1"/>
  </cols>
  <sheetData>
    <row r="1" spans="1:21" ht="30" customHeight="1" x14ac:dyDescent="0.25">
      <c r="A1" s="40" t="s">
        <v>5</v>
      </c>
      <c r="B1" s="56" t="s">
        <v>42</v>
      </c>
      <c r="C1" s="57" t="s">
        <v>52</v>
      </c>
      <c r="D1" s="57" t="s">
        <v>53</v>
      </c>
      <c r="E1" s="57" t="s">
        <v>0</v>
      </c>
      <c r="F1" s="58" t="s">
        <v>6</v>
      </c>
      <c r="G1" s="64"/>
      <c r="H1" s="64"/>
      <c r="I1" s="64"/>
      <c r="J1" s="45"/>
      <c r="K1" s="45"/>
      <c r="L1" s="45"/>
      <c r="M1" s="45"/>
      <c r="N1" s="45"/>
      <c r="O1" s="45"/>
      <c r="P1" s="45"/>
      <c r="Q1" s="45"/>
      <c r="R1" s="45"/>
      <c r="S1" s="45"/>
      <c r="T1" s="45"/>
      <c r="U1" s="45"/>
    </row>
    <row r="2" spans="1:21" ht="15" customHeight="1" x14ac:dyDescent="0.25">
      <c r="A2" s="60">
        <v>0</v>
      </c>
      <c r="B2" s="47" cm="1">
        <f t="array" ref="B2">IF(ROW()=2,Start!$G$3,IFERROR(INDEX(tblAnalyse[Datum],_xlfn.AGGREGATE(15,6,(ROW(tblAnalyse[Datum])-ROW(INDEX(tblAnalyse[Datum],1))+1)/(tblAnalyse[Datum]&lt;&gt;""),ROW()-2)),""))</f>
        <v>45994</v>
      </c>
      <c r="C2" s="48" cm="1">
        <f t="array" ref="C2">IF(ROW()=2,Start!$E$14,IF(B2="","",IFERROR(INDEX(tblAnalyse[Eisen],_xlfn.AGGREGATE(15,6,(ROW(tblAnalyse[Datum])-ROW(INDEX(tblAnalyse[Datum],1))+1)/(tblAnalyse[Datum]&lt;&gt;""),ROW()-2)),"")))</f>
        <v>1</v>
      </c>
      <c r="D2" s="48">
        <f>IF(ROW()=2,Start!$G$14,IF(B2="","",MIN($I$5,MAX($I$4,D1 + $I$2*(Start!$E$14-C2) - IF(C2 &gt; Start!$E$14, $I$3*E2, 0)))))</f>
        <v>5.6</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0.2</v>
      </c>
      <c r="J2" s="54"/>
      <c r="K2" s="54"/>
      <c r="L2" s="54"/>
      <c r="M2" s="54"/>
      <c r="N2" s="54"/>
      <c r="O2" s="54"/>
      <c r="P2" s="54"/>
      <c r="Q2" s="54"/>
      <c r="R2" s="54"/>
      <c r="S2" s="54"/>
      <c r="T2" s="54"/>
      <c r="U2" s="54"/>
    </row>
    <row r="3" spans="1:21" ht="15" customHeight="1" x14ac:dyDescent="0.25">
      <c r="A3" s="60">
        <f>IF(B3="","",COUNT($B$3:B3))</f>
        <v>1</v>
      </c>
      <c r="B3" s="47" cm="1">
        <f t="array" ref="B3">IF(ROW()=2,Start!$G$3,IFERROR(INDEX(tblAnalyse[Datum],_xlfn.AGGREGATE(15,6,(ROW(tblAnalyse[Datum])-ROW(INDEX(tblAnalyse[Datum],1))+1)/(tblAnalyse[Datum]&lt;&gt;""),ROW()-2)),""))</f>
        <v>46027</v>
      </c>
      <c r="C3" s="48" cm="1">
        <f t="array" ref="C3">IF(ROW()=2,Start!$E$14,IF(B3="","",IFERROR(INDEX(tblAnalyse[Eisen],_xlfn.AGGREGATE(15,6,(ROW(tblAnalyse[Datum])-ROW(INDEX(tblAnalyse[Datum],1))+1)/(tblAnalyse[Datum]&lt;&gt;""),ROW()-2)),"")))</f>
        <v>0.6</v>
      </c>
      <c r="D3" s="48">
        <f>IF(ROW()=2,Start!$G$14,IF(B3="","",MIN($I$5,MAX($I$4,D2 + $I$2*(Start!$E$14-C3) - IF(C3 &gt; Start!$E$14, $I$3*E3, 0)))))</f>
        <v>5.68</v>
      </c>
      <c r="E3" s="49">
        <f t="shared" ref="E3:E61" ca="1" si="0">IF(ROW()=2,0,IF(B3="","",IF(ROW()=3,(C3-C2)/F3,SLOPE(OFFSET(C3,-2,0,3,1),OFFSET(F3,-2,0,3,1)))))</f>
        <v>-1.2121212121212121E-2</v>
      </c>
      <c r="F3" s="49" cm="1">
        <f t="array" ref="F3">IF(ROW()=2,0,IF(B3="","",IFERROR(INDEX(tblAnalyse[Kumulative Zeit],_xlfn.AGGREGATE(15,6,(ROW(tblAnalyse[Datum])-ROW(INDEX(tblAnalyse[Datum],1))+1)/(tblAnalyse[Datum]&lt;&gt;""),ROW()-2)),"")))</f>
        <v>33</v>
      </c>
      <c r="G3" s="45"/>
      <c r="H3" s="50" t="s">
        <v>4</v>
      </c>
      <c r="I3" s="61">
        <v>5</v>
      </c>
      <c r="J3" s="54"/>
      <c r="K3" s="54"/>
      <c r="L3" s="54"/>
      <c r="M3" s="54"/>
      <c r="N3" s="54"/>
      <c r="O3" s="54"/>
      <c r="P3" s="54"/>
      <c r="Q3" s="54"/>
      <c r="R3" s="54"/>
      <c r="S3" s="54"/>
      <c r="T3" s="54"/>
      <c r="U3" s="54"/>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IF(ROW()=2,Start!$E$14,IF(B4="","",IFERROR(INDEX(tblAnalyse[Eisen],_xlfn.AGGREGATE(15,6,(ROW(tblAnalyse[Datum])-ROW(INDEX(tblAnalyse[Datum],1))+1)/(tblAnalyse[Datum]&lt;&gt;""),ROW()-2)),"")))</f>
        <v>0.9</v>
      </c>
      <c r="D4" s="48">
        <f>IF(ROW()=2,Start!$G$14,IF(B4="","",MIN($I$5,MAX($I$4,D3 + $I$2*(Start!$E$14-C4) - IF(C4 &gt; Start!$E$14, $I$3*E4, 0)))))</f>
        <v>5.6999999999999993</v>
      </c>
      <c r="E4" s="49">
        <f t="shared" ca="1" si="0"/>
        <v>-1.3692706831940039E-3</v>
      </c>
      <c r="F4" s="49" cm="1">
        <f t="array" ref="F4">IF(ROW()=2,0,IF(B4="","",IFERROR(INDEX(tblAnalyse[Kumulative Zeit],_xlfn.AGGREGATE(15,6,(ROW(tblAnalyse[Datum])-ROW(INDEX(tblAnalyse[Datum],1))+1)/(tblAnalyse[Datum]&lt;&gt;""),ROW()-2)),"")))</f>
        <v>68</v>
      </c>
      <c r="G4" s="45"/>
      <c r="H4" s="50" t="s">
        <v>1</v>
      </c>
      <c r="I4" s="61">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IF(ROW()=2,Start!$E$14,IF(B5="","",IFERROR(INDEX(tblAnalyse[Eisen],_xlfn.AGGREGATE(15,6,(ROW(tblAnalyse[Datum])-ROW(INDEX(tblAnalyse[Datum],1))+1)/(tblAnalyse[Datum]&lt;&gt;""),ROW()-2)),"")))</f>
        <v>0.5</v>
      </c>
      <c r="D5" s="48">
        <f>IF(ROW()=2,Start!$G$14,IF(B5="","",MIN($I$5,MAX($I$4,D4 + $I$2*(Start!$E$14-C5) - IF(C5 &gt; Start!$E$14, $I$3*E5, 0)))))</f>
        <v>5.7999999999999989</v>
      </c>
      <c r="E5" s="49">
        <f t="shared" ca="1" si="0"/>
        <v>-1.628385327391155E-3</v>
      </c>
      <c r="F5" s="49" cm="1">
        <f t="array" ref="F5">IF(ROW()=2,0,IF(B5="","",IFERROR(INDEX(tblAnalyse[Kumulative Zeit],_xlfn.AGGREGATE(15,6,(ROW(tblAnalyse[Datum])-ROW(INDEX(tblAnalyse[Datum],1))+1)/(tblAnalyse[Datum]&lt;&gt;""),ROW()-2)),"")))</f>
        <v>139</v>
      </c>
      <c r="G5" s="45"/>
      <c r="H5" s="50" t="s">
        <v>2</v>
      </c>
      <c r="I5" s="61">
        <v>15</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IF(ROW()=2,Start!$E$14,IF(B6="","",IFERROR(INDEX(tblAnalyse[Eisen],_xlfn.AGGREGATE(15,6,(ROW(tblAnalyse[Datum])-ROW(INDEX(tblAnalyse[Datum],1))+1)/(tblAnalyse[Datum]&lt;&gt;""),ROW()-2)),"")))</f>
        <v>0.7</v>
      </c>
      <c r="D6" s="48">
        <f>IF(ROW()=2,Start!$G$14,IF(B6="","",MIN($I$5,MAX($I$4,D5 + $I$2*(Start!$E$14-C6) - IF(C6 &gt; Start!$E$14, $I$3*E6, 0)))))</f>
        <v>5.8599999999999985</v>
      </c>
      <c r="E6" s="49">
        <f t="shared" ca="1" si="0"/>
        <v>-2.7709119292311699E-3</v>
      </c>
      <c r="F6" s="49" cm="1">
        <f t="array" ref="F6">IF(ROW()=2,0,IF(B6="","",IFERROR(INDEX(tblAnalyse[Kumulative Zeit],_xlfn.AGGREGATE(15,6,(ROW(tblAnalyse[Datum])-ROW(INDEX(tblAnalyse[Datum],1))+1)/(tblAnalyse[Datum]&lt;&gt;""),ROW()-2)),"")))</f>
        <v>166</v>
      </c>
      <c r="G6" s="45"/>
      <c r="H6" s="45"/>
      <c r="I6" s="45"/>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IF(ROW()=2,Start!$E$14,IF(B7="","",IFERROR(INDEX(tblAnalyse[Eisen],_xlfn.AGGREGATE(15,6,(ROW(tblAnalyse[Datum])-ROW(INDEX(tblAnalyse[Datum],1))+1)/(tblAnalyse[Datum]&lt;&gt;""),ROW()-2)),"")))</f>
        <v/>
      </c>
      <c r="D7" s="48" t="str">
        <f>IF(ROW()=2,Start!$G$14,IF(B7="","",MIN($I$5,MAX($I$4,D6 + $I$2*(Start!$E$14-C7) - IF(C7 &gt; Start!$E$14,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IF(ROW()=2,Start!$E$14,IF(B8="","",IFERROR(INDEX(tblAnalyse[Eisen],_xlfn.AGGREGATE(15,6,(ROW(tblAnalyse[Datum])-ROW(INDEX(tblAnalyse[Datum],1))+1)/(tblAnalyse[Datum]&lt;&gt;""),ROW()-2)),"")))</f>
        <v/>
      </c>
      <c r="D8" s="48" t="str">
        <f>IF(ROW()=2,Start!$G$14,IF(B8="","",MIN($I$5,MAX($I$4,D7 + $I$2*(Start!$E$14-C8) - IF(C8 &gt; Start!$E$14,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IF(ROW()=2,Start!$E$14,IF(B9="","",IFERROR(INDEX(tblAnalyse[Eisen],_xlfn.AGGREGATE(15,6,(ROW(tblAnalyse[Datum])-ROW(INDEX(tblAnalyse[Datum],1))+1)/(tblAnalyse[Datum]&lt;&gt;""),ROW()-2)),"")))</f>
        <v/>
      </c>
      <c r="D9" s="48" t="str">
        <f>IF(ROW()=2,Start!$G$14,IF(B9="","",MIN($I$5,MAX($I$4,D8 + $I$2*(Start!$E$14-C9) - IF(C9 &gt; Start!$E$14,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IF(ROW()=2,Start!$E$14,IF(B10="","",IFERROR(INDEX(tblAnalyse[Eisen],_xlfn.AGGREGATE(15,6,(ROW(tblAnalyse[Datum])-ROW(INDEX(tblAnalyse[Datum],1))+1)/(tblAnalyse[Datum]&lt;&gt;""),ROW()-2)),"")))</f>
        <v/>
      </c>
      <c r="D10" s="48" t="str">
        <f>IF(ROW()=2,Start!$G$14,IF(B10="","",MIN($I$5,MAX($I$4,D9 + $I$2*(Start!$E$14-C10) - IF(C10 &gt; Start!$E$14,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IF(ROW()=2,Start!$E$14,IF(B11="","",IFERROR(INDEX(tblAnalyse[Eisen],_xlfn.AGGREGATE(15,6,(ROW(tblAnalyse[Datum])-ROW(INDEX(tblAnalyse[Datum],1))+1)/(tblAnalyse[Datum]&lt;&gt;""),ROW()-2)),"")))</f>
        <v/>
      </c>
      <c r="D11" s="48" t="str">
        <f>IF(ROW()=2,Start!$G$14,IF(B11="","",MIN($I$5,MAX($I$4,D10 + $I$2*(Start!$E$14-C11) - IF(C11 &gt; Start!$E$14,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IF(ROW()=2,Start!$E$14,IF(B12="","",IFERROR(INDEX(tblAnalyse[Eisen],_xlfn.AGGREGATE(15,6,(ROW(tblAnalyse[Datum])-ROW(INDEX(tblAnalyse[Datum],1))+1)/(tblAnalyse[Datum]&lt;&gt;""),ROW()-2)),"")))</f>
        <v/>
      </c>
      <c r="D12" s="48" t="str">
        <f>IF(ROW()=2,Start!$G$14,IF(B12="","",MIN($I$5,MAX($I$4,D11 + $I$2*(Start!$E$14-C12) - IF(C12 &gt; Start!$E$14,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IF(ROW()=2,Start!$E$14,IF(B13="","",IFERROR(INDEX(tblAnalyse[Eisen],_xlfn.AGGREGATE(15,6,(ROW(tblAnalyse[Datum])-ROW(INDEX(tblAnalyse[Datum],1))+1)/(tblAnalyse[Datum]&lt;&gt;""),ROW()-2)),"")))</f>
        <v/>
      </c>
      <c r="D13" s="48" t="str">
        <f>IF(ROW()=2,Start!$G$14,IF(B13="","",MIN($I$5,MAX($I$4,D12 + $I$2*(Start!$E$14-C13) - IF(C13 &gt; Start!$E$14,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IF(ROW()=2,Start!$E$14,IF(B14="","",IFERROR(INDEX(tblAnalyse[Eisen],_xlfn.AGGREGATE(15,6,(ROW(tblAnalyse[Datum])-ROW(INDEX(tblAnalyse[Datum],1))+1)/(tblAnalyse[Datum]&lt;&gt;""),ROW()-2)),"")))</f>
        <v/>
      </c>
      <c r="D14" s="48" t="str">
        <f>IF(ROW()=2,Start!$G$14,IF(B14="","",MIN($I$5,MAX($I$4,D13 + $I$2*(Start!$E$14-C14) - IF(C14 &gt; Start!$E$14,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IF(ROW()=2,Start!$E$14,IF(B15="","",IFERROR(INDEX(tblAnalyse[Eisen],_xlfn.AGGREGATE(15,6,(ROW(tblAnalyse[Datum])-ROW(INDEX(tblAnalyse[Datum],1))+1)/(tblAnalyse[Datum]&lt;&gt;""),ROW()-2)),"")))</f>
        <v/>
      </c>
      <c r="D15" s="48" t="str">
        <f>IF(ROW()=2,Start!$G$14,IF(B15="","",MIN($I$5,MAX($I$4,D14 + $I$2*(Start!$E$14-C15) - IF(C15 &gt; Start!$E$14,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IF(ROW()=2,Start!$E$14,IF(B16="","",IFERROR(INDEX(tblAnalyse[Eisen],_xlfn.AGGREGATE(15,6,(ROW(tblAnalyse[Datum])-ROW(INDEX(tblAnalyse[Datum],1))+1)/(tblAnalyse[Datum]&lt;&gt;""),ROW()-2)),"")))</f>
        <v/>
      </c>
      <c r="D16" s="48" t="str">
        <f>IF(ROW()=2,Start!$G$14,IF(B16="","",MIN($I$5,MAX($I$4,D15 + $I$2*(Start!$E$14-C16) - IF(C16 &gt; Start!$E$14,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IF(ROW()=2,Start!$E$14,IF(B17="","",IFERROR(INDEX(tblAnalyse[Eisen],_xlfn.AGGREGATE(15,6,(ROW(tblAnalyse[Datum])-ROW(INDEX(tblAnalyse[Datum],1))+1)/(tblAnalyse[Datum]&lt;&gt;""),ROW()-2)),"")))</f>
        <v/>
      </c>
      <c r="D17" s="48" t="str">
        <f>IF(ROW()=2,Start!$G$14,IF(B17="","",MIN($I$5,MAX($I$4,D16 + $I$2*(Start!$E$14-C17) - IF(C17 &gt; Start!$E$14,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IF(ROW()=2,Start!$E$14,IF(B18="","",IFERROR(INDEX(tblAnalyse[Eisen],_xlfn.AGGREGATE(15,6,(ROW(tblAnalyse[Datum])-ROW(INDEX(tblAnalyse[Datum],1))+1)/(tblAnalyse[Datum]&lt;&gt;""),ROW()-2)),"")))</f>
        <v/>
      </c>
      <c r="D18" s="48" t="str">
        <f>IF(ROW()=2,Start!$G$14,IF(B18="","",MIN($I$5,MAX($I$4,D17 + $I$2*(Start!$E$14-C18) - IF(C18 &gt; Start!$E$14,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IF(ROW()=2,Start!$E$14,IF(B19="","",IFERROR(INDEX(tblAnalyse[Eisen],_xlfn.AGGREGATE(15,6,(ROW(tblAnalyse[Datum])-ROW(INDEX(tblAnalyse[Datum],1))+1)/(tblAnalyse[Datum]&lt;&gt;""),ROW()-2)),"")))</f>
        <v/>
      </c>
      <c r="D19" s="48" t="str">
        <f>IF(ROW()=2,Start!$G$14,IF(B19="","",MIN($I$5,MAX($I$4,D18 + $I$2*(Start!$E$14-C19) - IF(C19 &gt; Start!$E$14,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IF(ROW()=2,Start!$E$14,IF(B20="","",IFERROR(INDEX(tblAnalyse[Eisen],_xlfn.AGGREGATE(15,6,(ROW(tblAnalyse[Datum])-ROW(INDEX(tblAnalyse[Datum],1))+1)/(tblAnalyse[Datum]&lt;&gt;""),ROW()-2)),"")))</f>
        <v/>
      </c>
      <c r="D20" s="48" t="str">
        <f>IF(ROW()=2,Start!$G$14,IF(B20="","",MIN($I$5,MAX($I$4,D19 + $I$2*(Start!$E$14-C20) - IF(C20 &gt; Start!$E$14,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IF(ROW()=2,Start!$E$14,IF(B21="","",IFERROR(INDEX(tblAnalyse[Eisen],_xlfn.AGGREGATE(15,6,(ROW(tblAnalyse[Datum])-ROW(INDEX(tblAnalyse[Datum],1))+1)/(tblAnalyse[Datum]&lt;&gt;""),ROW()-2)),"")))</f>
        <v/>
      </c>
      <c r="D21" s="48" t="str">
        <f>IF(ROW()=2,Start!$G$14,IF(B21="","",MIN($I$5,MAX($I$4,D20 + $I$2*(Start!$E$14-C21) - IF(C21 &gt; Start!$E$14,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IF(ROW()=2,Start!$E$14,IF(B22="","",IFERROR(INDEX(tblAnalyse[Eisen],_xlfn.AGGREGATE(15,6,(ROW(tblAnalyse[Datum])-ROW(INDEX(tblAnalyse[Datum],1))+1)/(tblAnalyse[Datum]&lt;&gt;""),ROW()-2)),"")))</f>
        <v/>
      </c>
      <c r="D22" s="48" t="str">
        <f>IF(ROW()=2,Start!$G$14,IF(B22="","",MIN($I$5,MAX($I$4,D21 + $I$2*(Start!$E$14-C22) - IF(C22 &gt; Start!$E$14,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IF(ROW()=2,Start!$E$14,IF(B23="","",IFERROR(INDEX(tblAnalyse[Eisen],_xlfn.AGGREGATE(15,6,(ROW(tblAnalyse[Datum])-ROW(INDEX(tblAnalyse[Datum],1))+1)/(tblAnalyse[Datum]&lt;&gt;""),ROW()-2)),"")))</f>
        <v/>
      </c>
      <c r="D23" s="48" t="str">
        <f>IF(ROW()=2,Start!$G$14,IF(B23="","",MIN($I$5,MAX($I$4,D22 + $I$2*(Start!$E$14-C23) - IF(C23 &gt; Start!$E$14,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IF(ROW()=2,Start!$E$14,IF(B24="","",IFERROR(INDEX(tblAnalyse[Eisen],_xlfn.AGGREGATE(15,6,(ROW(tblAnalyse[Datum])-ROW(INDEX(tblAnalyse[Datum],1))+1)/(tblAnalyse[Datum]&lt;&gt;""),ROW()-2)),"")))</f>
        <v/>
      </c>
      <c r="D24" s="48" t="str">
        <f>IF(ROW()=2,Start!$G$14,IF(B24="","",MIN($I$5,MAX($I$4,D23 + $I$2*(Start!$E$14-C24) - IF(C24 &gt; Start!$E$14,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IF(ROW()=2,Start!$E$14,IF(B25="","",IFERROR(INDEX(tblAnalyse[Eisen],_xlfn.AGGREGATE(15,6,(ROW(tblAnalyse[Datum])-ROW(INDEX(tblAnalyse[Datum],1))+1)/(tblAnalyse[Datum]&lt;&gt;""),ROW()-2)),"")))</f>
        <v/>
      </c>
      <c r="D25" s="48" t="str">
        <f>IF(ROW()=2,Start!$G$14,IF(B25="","",MIN($I$5,MAX($I$4,D24 + $I$2*(Start!$E$14-C25) - IF(C25 &gt; Start!$E$14,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IF(ROW()=2,Start!$E$14,IF(B26="","",IFERROR(INDEX(tblAnalyse[Eisen],_xlfn.AGGREGATE(15,6,(ROW(tblAnalyse[Datum])-ROW(INDEX(tblAnalyse[Datum],1))+1)/(tblAnalyse[Datum]&lt;&gt;""),ROW()-2)),"")))</f>
        <v/>
      </c>
      <c r="D26" s="48" t="str">
        <f>IF(ROW()=2,Start!$G$14,IF(B26="","",MIN($I$5,MAX($I$4,D25 + $I$2*(Start!$E$14-C26) - IF(C26 &gt; Start!$E$14,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IF(ROW()=2,Start!$E$14,IF(B27="","",IFERROR(INDEX(tblAnalyse[Eisen],_xlfn.AGGREGATE(15,6,(ROW(tblAnalyse[Datum])-ROW(INDEX(tblAnalyse[Datum],1))+1)/(tblAnalyse[Datum]&lt;&gt;""),ROW()-2)),"")))</f>
        <v/>
      </c>
      <c r="D27" s="48" t="str">
        <f>IF(ROW()=2,Start!$G$14,IF(B27="","",MIN($I$5,MAX($I$4,D26 + $I$2*(Start!$E$14-C27) - IF(C27 &gt; Start!$E$14,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IF(ROW()=2,Start!$E$14,IF(B28="","",IFERROR(INDEX(tblAnalyse[Eisen],_xlfn.AGGREGATE(15,6,(ROW(tblAnalyse[Datum])-ROW(INDEX(tblAnalyse[Datum],1))+1)/(tblAnalyse[Datum]&lt;&gt;""),ROW()-2)),"")))</f>
        <v/>
      </c>
      <c r="D28" s="48" t="str">
        <f>IF(ROW()=2,Start!$G$14,IF(B28="","",MIN($I$5,MAX($I$4,D27 + $I$2*(Start!$E$14-C28) - IF(C28 &gt; Start!$E$14,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IF(ROW()=2,Start!$E$14,IF(B29="","",IFERROR(INDEX(tblAnalyse[Eisen],_xlfn.AGGREGATE(15,6,(ROW(tblAnalyse[Datum])-ROW(INDEX(tblAnalyse[Datum],1))+1)/(tblAnalyse[Datum]&lt;&gt;""),ROW()-2)),"")))</f>
        <v/>
      </c>
      <c r="D29" s="48" t="str">
        <f>IF(ROW()=2,Start!$G$14,IF(B29="","",MIN($I$5,MAX($I$4,D28 + $I$2*(Start!$E$14-C29) - IF(C29 &gt; Start!$E$14,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IF(ROW()=2,Start!$E$14,IF(B30="","",IFERROR(INDEX(tblAnalyse[Eisen],_xlfn.AGGREGATE(15,6,(ROW(tblAnalyse[Datum])-ROW(INDEX(tblAnalyse[Datum],1))+1)/(tblAnalyse[Datum]&lt;&gt;""),ROW()-2)),"")))</f>
        <v/>
      </c>
      <c r="D30" s="48" t="str">
        <f>IF(ROW()=2,Start!$G$14,IF(B30="","",MIN($I$5,MAX($I$4,D29 + $I$2*(Start!$E$14-C30) - IF(C30 &gt; Start!$E$14,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IF(ROW()=2,Start!$E$14,IF(B31="","",IFERROR(INDEX(tblAnalyse[Eisen],_xlfn.AGGREGATE(15,6,(ROW(tblAnalyse[Datum])-ROW(INDEX(tblAnalyse[Datum],1))+1)/(tblAnalyse[Datum]&lt;&gt;""),ROW()-2)),"")))</f>
        <v/>
      </c>
      <c r="D31" s="48" t="str">
        <f>IF(ROW()=2,Start!$G$14,IF(B31="","",MIN($I$5,MAX($I$4,D30 + $I$2*(Start!$E$14-C31) - IF(C31 &gt; Start!$E$14,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IF(ROW()=2,Start!$E$14,IF(B32="","",IFERROR(INDEX(tblAnalyse[Eisen],_xlfn.AGGREGATE(15,6,(ROW(tblAnalyse[Datum])-ROW(INDEX(tblAnalyse[Datum],1))+1)/(tblAnalyse[Datum]&lt;&gt;""),ROW()-2)),"")))</f>
        <v/>
      </c>
      <c r="D32" s="48" t="str">
        <f>IF(ROW()=2,Start!$G$14,IF(B32="","",MIN($I$5,MAX($I$4,D31 + $I$2*(Start!$E$14-C32) - IF(C32 &gt; Start!$E$14,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IF(ROW()=2,Start!$E$14,IF(B33="","",IFERROR(INDEX(tblAnalyse[Eisen],_xlfn.AGGREGATE(15,6,(ROW(tblAnalyse[Datum])-ROW(INDEX(tblAnalyse[Datum],1))+1)/(tblAnalyse[Datum]&lt;&gt;""),ROW()-2)),"")))</f>
        <v/>
      </c>
      <c r="D33" s="48" t="str">
        <f>IF(ROW()=2,Start!$G$14,IF(B33="","",MIN($I$5,MAX($I$4,D32 + $I$2*(Start!$E$14-C33) - IF(C33 &gt; Start!$E$14,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IF(ROW()=2,Start!$E$14,IF(B34="","",IFERROR(INDEX(tblAnalyse[Eisen],_xlfn.AGGREGATE(15,6,(ROW(tblAnalyse[Datum])-ROW(INDEX(tblAnalyse[Datum],1))+1)/(tblAnalyse[Datum]&lt;&gt;""),ROW()-2)),"")))</f>
        <v/>
      </c>
      <c r="D34" s="48" t="str">
        <f>IF(ROW()=2,Start!$G$14,IF(B34="","",MIN($I$5,MAX($I$4,D33 + $I$2*(Start!$E$14-C34) - IF(C34 &gt; Start!$E$14,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IF(ROW()=2,Start!$E$14,IF(B35="","",IFERROR(INDEX(tblAnalyse[Eisen],_xlfn.AGGREGATE(15,6,(ROW(tblAnalyse[Datum])-ROW(INDEX(tblAnalyse[Datum],1))+1)/(tblAnalyse[Datum]&lt;&gt;""),ROW()-2)),"")))</f>
        <v/>
      </c>
      <c r="D35" s="48" t="str">
        <f>IF(ROW()=2,Start!$G$14,IF(B35="","",MIN($I$5,MAX($I$4,D34 + $I$2*(Start!$E$14-C35) - IF(C35 &gt; Start!$E$14,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IF(ROW()=2,Start!$E$14,IF(B36="","",IFERROR(INDEX(tblAnalyse[Eisen],_xlfn.AGGREGATE(15,6,(ROW(tblAnalyse[Datum])-ROW(INDEX(tblAnalyse[Datum],1))+1)/(tblAnalyse[Datum]&lt;&gt;""),ROW()-2)),"")))</f>
        <v/>
      </c>
      <c r="D36" s="48" t="str">
        <f>IF(ROW()=2,Start!$G$14,IF(B36="","",MIN($I$5,MAX($I$4,D35 + $I$2*(Start!$E$14-C36) - IF(C36 &gt; Start!$E$14,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IF(ROW()=2,Start!$E$14,IF(B37="","",IFERROR(INDEX(tblAnalyse[Eisen],_xlfn.AGGREGATE(15,6,(ROW(tblAnalyse[Datum])-ROW(INDEX(tblAnalyse[Datum],1))+1)/(tblAnalyse[Datum]&lt;&gt;""),ROW()-2)),"")))</f>
        <v/>
      </c>
      <c r="D37" s="48" t="str">
        <f>IF(ROW()=2,Start!$G$14,IF(B37="","",MIN($I$5,MAX($I$4,D36 + $I$2*(Start!$E$14-C37) - IF(C37 &gt; Start!$E$14,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IF(ROW()=2,Start!$E$14,IF(B38="","",IFERROR(INDEX(tblAnalyse[Eisen],_xlfn.AGGREGATE(15,6,(ROW(tblAnalyse[Datum])-ROW(INDEX(tblAnalyse[Datum],1))+1)/(tblAnalyse[Datum]&lt;&gt;""),ROW()-2)),"")))</f>
        <v/>
      </c>
      <c r="D38" s="48" t="str">
        <f>IF(ROW()=2,Start!$G$14,IF(B38="","",MIN($I$5,MAX($I$4,D37 + $I$2*(Start!$E$14-C38) - IF(C38 &gt; Start!$E$14,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IF(ROW()=2,Start!$E$14,IF(B39="","",IFERROR(INDEX(tblAnalyse[Eisen],_xlfn.AGGREGATE(15,6,(ROW(tblAnalyse[Datum])-ROW(INDEX(tblAnalyse[Datum],1))+1)/(tblAnalyse[Datum]&lt;&gt;""),ROW()-2)),"")))</f>
        <v/>
      </c>
      <c r="D39" s="48" t="str">
        <f>IF(ROW()=2,Start!$G$14,IF(B39="","",MIN($I$5,MAX($I$4,D38 + $I$2*(Start!$E$14-C39) - IF(C39 &gt; Start!$E$14,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IF(ROW()=2,Start!$E$14,IF(B40="","",IFERROR(INDEX(tblAnalyse[Eisen],_xlfn.AGGREGATE(15,6,(ROW(tblAnalyse[Datum])-ROW(INDEX(tblAnalyse[Datum],1))+1)/(tblAnalyse[Datum]&lt;&gt;""),ROW()-2)),"")))</f>
        <v/>
      </c>
      <c r="D40" s="48" t="str">
        <f>IF(ROW()=2,Start!$G$14,IF(B40="","",MIN($I$5,MAX($I$4,D39 + $I$2*(Start!$E$14-C40) - IF(C40 &gt; Start!$E$14,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IF(ROW()=2,Start!$E$14,IF(B41="","",IFERROR(INDEX(tblAnalyse[Eisen],_xlfn.AGGREGATE(15,6,(ROW(tblAnalyse[Datum])-ROW(INDEX(tblAnalyse[Datum],1))+1)/(tblAnalyse[Datum]&lt;&gt;""),ROW()-2)),"")))</f>
        <v/>
      </c>
      <c r="D41" s="48" t="str">
        <f>IF(ROW()=2,Start!$G$14,IF(B41="","",MIN($I$5,MAX($I$4,D40 + $I$2*(Start!$E$14-C41) - IF(C41 &gt; Start!$E$14,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IF(ROW()=2,Start!$E$14,IF(B42="","",IFERROR(INDEX(tblAnalyse[Eisen],_xlfn.AGGREGATE(15,6,(ROW(tblAnalyse[Datum])-ROW(INDEX(tblAnalyse[Datum],1))+1)/(tblAnalyse[Datum]&lt;&gt;""),ROW()-2)),"")))</f>
        <v/>
      </c>
      <c r="D42" s="48" t="str">
        <f>IF(ROW()=2,Start!$G$14,IF(B42="","",MIN($I$5,MAX($I$4,D41 + $I$2*(Start!$E$14-C42) - IF(C42 &gt; Start!$E$14,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IF(ROW()=2,Start!$E$14,IF(B43="","",IFERROR(INDEX(tblAnalyse[Eisen],_xlfn.AGGREGATE(15,6,(ROW(tblAnalyse[Datum])-ROW(INDEX(tblAnalyse[Datum],1))+1)/(tblAnalyse[Datum]&lt;&gt;""),ROW()-2)),"")))</f>
        <v/>
      </c>
      <c r="D43" s="48" t="str">
        <f>IF(ROW()=2,Start!$G$14,IF(B43="","",MIN($I$5,MAX($I$4,D42 + $I$2*(Start!$E$14-C43) - IF(C43 &gt; Start!$E$14,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IF(ROW()=2,Start!$E$14,IF(B44="","",IFERROR(INDEX(tblAnalyse[Eisen],_xlfn.AGGREGATE(15,6,(ROW(tblAnalyse[Datum])-ROW(INDEX(tblAnalyse[Datum],1))+1)/(tblAnalyse[Datum]&lt;&gt;""),ROW()-2)),"")))</f>
        <v/>
      </c>
      <c r="D44" s="48" t="str">
        <f>IF(ROW()=2,Start!$G$14,IF(B44="","",MIN($I$5,MAX($I$4,D43 + $I$2*(Start!$E$14-C44) - IF(C44 &gt; Start!$E$14,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IF(ROW()=2,Start!$E$14,IF(B45="","",IFERROR(INDEX(tblAnalyse[Eisen],_xlfn.AGGREGATE(15,6,(ROW(tblAnalyse[Datum])-ROW(INDEX(tblAnalyse[Datum],1))+1)/(tblAnalyse[Datum]&lt;&gt;""),ROW()-2)),"")))</f>
        <v/>
      </c>
      <c r="D45" s="48" t="str">
        <f>IF(ROW()=2,Start!$G$14,IF(B45="","",MIN($I$5,MAX($I$4,D44 + $I$2*(Start!$E$14-C45) - IF(C45 &gt; Start!$E$14,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IF(ROW()=2,Start!$E$14,IF(B46="","",IFERROR(INDEX(tblAnalyse[Eisen],_xlfn.AGGREGATE(15,6,(ROW(tblAnalyse[Datum])-ROW(INDEX(tblAnalyse[Datum],1))+1)/(tblAnalyse[Datum]&lt;&gt;""),ROW()-2)),"")))</f>
        <v/>
      </c>
      <c r="D46" s="48" t="str">
        <f>IF(ROW()=2,Start!$G$14,IF(B46="","",MIN($I$5,MAX($I$4,D45 + $I$2*(Start!$E$14-C46) - IF(C46 &gt; Start!$E$14,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IF(ROW()=2,Start!$E$14,IF(B47="","",IFERROR(INDEX(tblAnalyse[Eisen],_xlfn.AGGREGATE(15,6,(ROW(tblAnalyse[Datum])-ROW(INDEX(tblAnalyse[Datum],1))+1)/(tblAnalyse[Datum]&lt;&gt;""),ROW()-2)),"")))</f>
        <v/>
      </c>
      <c r="D47" s="48" t="str">
        <f>IF(ROW()=2,Start!$G$14,IF(B47="","",MIN($I$5,MAX($I$4,D46 + $I$2*(Start!$E$14-C47) - IF(C47 &gt; Start!$E$14,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IF(ROW()=2,Start!$E$14,IF(B48="","",IFERROR(INDEX(tblAnalyse[Eisen],_xlfn.AGGREGATE(15,6,(ROW(tblAnalyse[Datum])-ROW(INDEX(tblAnalyse[Datum],1))+1)/(tblAnalyse[Datum]&lt;&gt;""),ROW()-2)),"")))</f>
        <v/>
      </c>
      <c r="D48" s="48" t="str">
        <f>IF(ROW()=2,Start!$G$14,IF(B48="","",MIN($I$5,MAX($I$4,D47 + $I$2*(Start!$E$14-C48) - IF(C48 &gt; Start!$E$14,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IF(ROW()=2,Start!$E$14,IF(B49="","",IFERROR(INDEX(tblAnalyse[Eisen],_xlfn.AGGREGATE(15,6,(ROW(tblAnalyse[Datum])-ROW(INDEX(tblAnalyse[Datum],1))+1)/(tblAnalyse[Datum]&lt;&gt;""),ROW()-2)),"")))</f>
        <v/>
      </c>
      <c r="D49" s="48" t="str">
        <f>IF(ROW()=2,Start!$G$14,IF(B49="","",MIN($I$5,MAX($I$4,D48 + $I$2*(Start!$E$14-C49) - IF(C49 &gt; Start!$E$14,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IF(ROW()=2,Start!$E$14,IF(B50="","",IFERROR(INDEX(tblAnalyse[Eisen],_xlfn.AGGREGATE(15,6,(ROW(tblAnalyse[Datum])-ROW(INDEX(tblAnalyse[Datum],1))+1)/(tblAnalyse[Datum]&lt;&gt;""),ROW()-2)),"")))</f>
        <v/>
      </c>
      <c r="D50" s="48" t="str">
        <f>IF(ROW()=2,Start!$G$14,IF(B50="","",MIN($I$5,MAX($I$4,D49 + $I$2*(Start!$E$14-C50) - IF(C50 &gt; Start!$E$14,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IF(ROW()=2,Start!$E$14,IF(B51="","",IFERROR(INDEX(tblAnalyse[Eisen],_xlfn.AGGREGATE(15,6,(ROW(tblAnalyse[Datum])-ROW(INDEX(tblAnalyse[Datum],1))+1)/(tblAnalyse[Datum]&lt;&gt;""),ROW()-2)),"")))</f>
        <v/>
      </c>
      <c r="D51" s="48" t="str">
        <f>IF(ROW()=2,Start!$G$14,IF(B51="","",MIN($I$5,MAX($I$4,D50 + $I$2*(Start!$E$14-C51) - IF(C51 &gt; Start!$E$14,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IF(ROW()=2,Start!$E$14,IF(B52="","",IFERROR(INDEX(tblAnalyse[Eisen],_xlfn.AGGREGATE(15,6,(ROW(tblAnalyse[Datum])-ROW(INDEX(tblAnalyse[Datum],1))+1)/(tblAnalyse[Datum]&lt;&gt;""),ROW()-2)),"")))</f>
        <v/>
      </c>
      <c r="D52" s="48" t="str">
        <f>IF(ROW()=2,Start!$G$14,IF(B52="","",MIN($I$5,MAX($I$4,D51 + $I$2*(Start!$E$14-C52) - IF(C52 &gt; Start!$E$14,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IF(ROW()=2,Start!$E$14,IF(B53="","",IFERROR(INDEX(tblAnalyse[Eisen],_xlfn.AGGREGATE(15,6,(ROW(tblAnalyse[Datum])-ROW(INDEX(tblAnalyse[Datum],1))+1)/(tblAnalyse[Datum]&lt;&gt;""),ROW()-2)),"")))</f>
        <v/>
      </c>
      <c r="D53" s="48" t="str">
        <f>IF(ROW()=2,Start!$G$14,IF(B53="","",MIN($I$5,MAX($I$4,D52 + $I$2*(Start!$E$14-C53) - IF(C53 &gt; Start!$E$14,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IF(ROW()=2,Start!$E$14,IF(B54="","",IFERROR(INDEX(tblAnalyse[Eisen],_xlfn.AGGREGATE(15,6,(ROW(tblAnalyse[Datum])-ROW(INDEX(tblAnalyse[Datum],1))+1)/(tblAnalyse[Datum]&lt;&gt;""),ROW()-2)),"")))</f>
        <v/>
      </c>
      <c r="D54" s="48" t="str">
        <f>IF(ROW()=2,Start!$G$14,IF(B54="","",MIN($I$5,MAX($I$4,D53 + $I$2*(Start!$E$14-C54) - IF(C54 &gt; Start!$E$14,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IF(ROW()=2,Start!$E$14,IF(B55="","",IFERROR(INDEX(tblAnalyse[Eisen],_xlfn.AGGREGATE(15,6,(ROW(tblAnalyse[Datum])-ROW(INDEX(tblAnalyse[Datum],1))+1)/(tblAnalyse[Datum]&lt;&gt;""),ROW()-2)),"")))</f>
        <v/>
      </c>
      <c r="D55" s="48" t="str">
        <f>IF(ROW()=2,Start!$G$14,IF(B55="","",MIN($I$5,MAX($I$4,D54 + $I$2*(Start!$E$14-C55) - IF(C55 &gt; Start!$E$14,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IF(ROW()=2,Start!$E$14,IF(B56="","",IFERROR(INDEX(tblAnalyse[Eisen],_xlfn.AGGREGATE(15,6,(ROW(tblAnalyse[Datum])-ROW(INDEX(tblAnalyse[Datum],1))+1)/(tblAnalyse[Datum]&lt;&gt;""),ROW()-2)),"")))</f>
        <v/>
      </c>
      <c r="D56" s="48" t="str">
        <f>IF(ROW()=2,Start!$G$14,IF(B56="","",MIN($I$5,MAX($I$4,D55 + $I$2*(Start!$E$14-C56) - IF(C56 &gt; Start!$E$14,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IF(ROW()=2,Start!$E$14,IF(B57="","",IFERROR(INDEX(tblAnalyse[Eisen],_xlfn.AGGREGATE(15,6,(ROW(tblAnalyse[Datum])-ROW(INDEX(tblAnalyse[Datum],1))+1)/(tblAnalyse[Datum]&lt;&gt;""),ROW()-2)),"")))</f>
        <v/>
      </c>
      <c r="D57" s="48" t="str">
        <f>IF(ROW()=2,Start!$G$14,IF(B57="","",MIN($I$5,MAX($I$4,D56 + $I$2*(Start!$E$14-C57) - IF(C57 &gt; Start!$E$14,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IF(ROW()=2,Start!$E$14,IF(B58="","",IFERROR(INDEX(tblAnalyse[Eisen],_xlfn.AGGREGATE(15,6,(ROW(tblAnalyse[Datum])-ROW(INDEX(tblAnalyse[Datum],1))+1)/(tblAnalyse[Datum]&lt;&gt;""),ROW()-2)),"")))</f>
        <v/>
      </c>
      <c r="D58" s="48" t="str">
        <f>IF(ROW()=2,Start!$G$14,IF(B58="","",MIN($I$5,MAX($I$4,D57 + $I$2*(Start!$E$14-C58) - IF(C58 &gt; Start!$E$14,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IF(ROW()=2,Start!$E$14,IF(B59="","",IFERROR(INDEX(tblAnalyse[Eisen],_xlfn.AGGREGATE(15,6,(ROW(tblAnalyse[Datum])-ROW(INDEX(tblAnalyse[Datum],1))+1)/(tblAnalyse[Datum]&lt;&gt;""),ROW()-2)),"")))</f>
        <v/>
      </c>
      <c r="D59" s="48" t="str">
        <f>IF(ROW()=2,Start!$G$14,IF(B59="","",MIN($I$5,MAX($I$4,D58 + $I$2*(Start!$E$14-C59) - IF(C59 &gt; Start!$E$14,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IF(ROW()=2,Start!$E$14,IF(B60="","",IFERROR(INDEX(tblAnalyse[Eisen],_xlfn.AGGREGATE(15,6,(ROW(tblAnalyse[Datum])-ROW(INDEX(tblAnalyse[Datum],1))+1)/(tblAnalyse[Datum]&lt;&gt;""),ROW()-2)),"")))</f>
        <v/>
      </c>
      <c r="D60" s="48" t="str">
        <f>IF(ROW()=2,Start!$G$14,IF(B60="","",MIN($I$5,MAX($I$4,D59 + $I$2*(Start!$E$14-C60) - IF(C60 &gt; Start!$E$14,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IF(ROW()=2,Start!$E$14,IF(B61="","",IFERROR(INDEX(tblAnalyse[Eisen],_xlfn.AGGREGATE(15,6,(ROW(tblAnalyse[Datum])-ROW(INDEX(tblAnalyse[Datum],1))+1)/(tblAnalyse[Datum]&lt;&gt;""),ROW()-2)),"")))</f>
        <v/>
      </c>
      <c r="D61" s="48" t="str">
        <f>IF(ROW()=2,Start!$G$14,IF(B61="","",MIN($I$5,MAX($I$4,D60 + $I$2*(Start!$E$14-C61) - IF(C61 &gt; Start!$E$14,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IF(ROW()=2,Start!$E$14,IF(B62="","",IFERROR(INDEX(tblAnalyse[Eisen],_xlfn.AGGREGATE(15,6,(ROW(tblAnalyse[Datum])-ROW(INDEX(tblAnalyse[Datum],1))+1)/(tblAnalyse[Datum]&lt;&gt;""),ROW()-2)),"")))</f>
        <v/>
      </c>
      <c r="D62" s="48" t="str">
        <f>IF(ROW()=2,Start!$G$14,IF(B62="","",MIN($I$5,MAX($I$4,D61 + $I$2*(Start!$E$14-C62) - IF(C62 &gt; Start!$E$14,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IF(ROW()=2,Start!$E$14,IF(B63="","",IFERROR(INDEX(tblAnalyse[Eisen],_xlfn.AGGREGATE(15,6,(ROW(tblAnalyse[Datum])-ROW(INDEX(tblAnalyse[Datum],1))+1)/(tblAnalyse[Datum]&lt;&gt;""),ROW()-2)),"")))</f>
        <v/>
      </c>
      <c r="D63" s="48" t="str">
        <f>IF(ROW()=2,Start!$G$14,IF(B63="","",MIN($I$5,MAX($I$4,D62 + $I$2*(Start!$E$14-C63) - IF(C63 &gt; Start!$E$14,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IF(ROW()=2,Start!$E$14,IF(B64="","",IFERROR(INDEX(tblAnalyse[Eisen],_xlfn.AGGREGATE(15,6,(ROW(tblAnalyse[Datum])-ROW(INDEX(tblAnalyse[Datum],1))+1)/(tblAnalyse[Datum]&lt;&gt;""),ROW()-2)),"")))</f>
        <v/>
      </c>
      <c r="D64" s="48" t="str">
        <f>IF(ROW()=2,Start!$G$14,IF(B64="","",MIN($I$5,MAX($I$4,D63 + $I$2*(Start!$E$14-C64) - IF(C64 &gt; Start!$E$14,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IF(ROW()=2,Start!$E$14,IF(B65="","",IFERROR(INDEX(tblAnalyse[Eisen],_xlfn.AGGREGATE(15,6,(ROW(tblAnalyse[Datum])-ROW(INDEX(tblAnalyse[Datum],1))+1)/(tblAnalyse[Datum]&lt;&gt;""),ROW()-2)),"")))</f>
        <v/>
      </c>
      <c r="D65" s="48" t="str">
        <f>IF(ROW()=2,Start!$G$14,IF(B65="","",MIN($I$5,MAX($I$4,D64 + $I$2*(Start!$E$14-C65) - IF(C65 &gt; Start!$E$14,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IF(ROW()=2,Start!$E$14,IF(B66="","",IFERROR(INDEX(tblAnalyse[Eisen],_xlfn.AGGREGATE(15,6,(ROW(tblAnalyse[Datum])-ROW(INDEX(tblAnalyse[Datum],1))+1)/(tblAnalyse[Datum]&lt;&gt;""),ROW()-2)),"")))</f>
        <v/>
      </c>
      <c r="D66" s="48" t="str">
        <f>IF(ROW()=2,Start!$G$14,IF(B66="","",MIN($I$5,MAX($I$4,D65 + $I$2*(Start!$E$14-C66) - IF(C66 &gt; Start!$E$14,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IF(ROW()=2,Start!$E$14,IF(B67="","",IFERROR(INDEX(tblAnalyse[Eisen],_xlfn.AGGREGATE(15,6,(ROW(tblAnalyse[Datum])-ROW(INDEX(tblAnalyse[Datum],1))+1)/(tblAnalyse[Datum]&lt;&gt;""),ROW()-2)),"")))</f>
        <v/>
      </c>
      <c r="D67" s="48" t="str">
        <f>IF(ROW()=2,Start!$G$14,IF(B67="","",MIN($I$5,MAX($I$4,D66 + $I$2*(Start!$E$14-C67) - IF(C67 &gt; Start!$E$14,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IF(ROW()=2,Start!$E$14,IF(B68="","",IFERROR(INDEX(tblAnalyse[Eisen],_xlfn.AGGREGATE(15,6,(ROW(tblAnalyse[Datum])-ROW(INDEX(tblAnalyse[Datum],1))+1)/(tblAnalyse[Datum]&lt;&gt;""),ROW()-2)),"")))</f>
        <v/>
      </c>
      <c r="D68" s="48" t="str">
        <f>IF(ROW()=2,Start!$G$14,IF(B68="","",MIN($I$5,MAX($I$4,D67 + $I$2*(Start!$E$14-C68) - IF(C68 &gt; Start!$E$14,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IF(ROW()=2,Start!$E$14,IF(B69="","",IFERROR(INDEX(tblAnalyse[Eisen],_xlfn.AGGREGATE(15,6,(ROW(tblAnalyse[Datum])-ROW(INDEX(tblAnalyse[Datum],1))+1)/(tblAnalyse[Datum]&lt;&gt;""),ROW()-2)),"")))</f>
        <v/>
      </c>
      <c r="D69" s="48" t="str">
        <f>IF(ROW()=2,Start!$G$14,IF(B69="","",MIN($I$5,MAX($I$4,D68 + $I$2*(Start!$E$14-C69) - IF(C69 &gt; Start!$E$14,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IF(ROW()=2,Start!$E$14,IF(B70="","",IFERROR(INDEX(tblAnalyse[Eisen],_xlfn.AGGREGATE(15,6,(ROW(tblAnalyse[Datum])-ROW(INDEX(tblAnalyse[Datum],1))+1)/(tblAnalyse[Datum]&lt;&gt;""),ROW()-2)),"")))</f>
        <v/>
      </c>
      <c r="D70" s="48" t="str">
        <f>IF(ROW()=2,Start!$G$14,IF(B70="","",MIN($I$5,MAX($I$4,D69 + $I$2*(Start!$E$14-C70) - IF(C70 &gt; Start!$E$14,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IF(ROW()=2,Start!$E$14,IF(B71="","",IFERROR(INDEX(tblAnalyse[Eisen],_xlfn.AGGREGATE(15,6,(ROW(tblAnalyse[Datum])-ROW(INDEX(tblAnalyse[Datum],1))+1)/(tblAnalyse[Datum]&lt;&gt;""),ROW()-2)),"")))</f>
        <v/>
      </c>
      <c r="D71" s="48" t="str">
        <f>IF(ROW()=2,Start!$G$14,IF(B71="","",MIN($I$5,MAX($I$4,D70 + $I$2*(Start!$E$14-C71) - IF(C71 &gt; Start!$E$14,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IF(ROW()=2,Start!$E$14,IF(B72="","",IFERROR(INDEX(tblAnalyse[Eisen],_xlfn.AGGREGATE(15,6,(ROW(tblAnalyse[Datum])-ROW(INDEX(tblAnalyse[Datum],1))+1)/(tblAnalyse[Datum]&lt;&gt;""),ROW()-2)),"")))</f>
        <v/>
      </c>
      <c r="D72" s="48" t="str">
        <f>IF(ROW()=2,Start!$G$14,IF(B72="","",MIN($I$5,MAX($I$4,D71 + $I$2*(Start!$E$14-C72) - IF(C72 &gt; Start!$E$14,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IF(ROW()=2,Start!$E$14,IF(B73="","",IFERROR(INDEX(tblAnalyse[Eisen],_xlfn.AGGREGATE(15,6,(ROW(tblAnalyse[Datum])-ROW(INDEX(tblAnalyse[Datum],1))+1)/(tblAnalyse[Datum]&lt;&gt;""),ROW()-2)),"")))</f>
        <v/>
      </c>
      <c r="D73" s="48" t="str">
        <f>IF(ROW()=2,Start!$G$14,IF(B73="","",MIN($I$5,MAX($I$4,D72 + $I$2*(Start!$E$14-C73) - IF(C73 &gt; Start!$E$14,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IF(ROW()=2,Start!$E$14,IF(B74="","",IFERROR(INDEX(tblAnalyse[Eisen],_xlfn.AGGREGATE(15,6,(ROW(tblAnalyse[Datum])-ROW(INDEX(tblAnalyse[Datum],1))+1)/(tblAnalyse[Datum]&lt;&gt;""),ROW()-2)),"")))</f>
        <v/>
      </c>
      <c r="D74" s="48" t="str">
        <f>IF(ROW()=2,Start!$G$14,IF(B74="","",MIN($I$5,MAX($I$4,D73 + $I$2*(Start!$E$14-C74) - IF(C74 &gt; Start!$E$14,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IF(ROW()=2,Start!$E$14,IF(B75="","",IFERROR(INDEX(tblAnalyse[Eisen],_xlfn.AGGREGATE(15,6,(ROW(tblAnalyse[Datum])-ROW(INDEX(tblAnalyse[Datum],1))+1)/(tblAnalyse[Datum]&lt;&gt;""),ROW()-2)),"")))</f>
        <v/>
      </c>
      <c r="D75" s="48" t="str">
        <f>IF(ROW()=2,Start!$G$14,IF(B75="","",MIN($I$5,MAX($I$4,D74 + $I$2*(Start!$E$14-C75) - IF(C75 &gt; Start!$E$14,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IF(ROW()=2,Start!$E$14,IF(B76="","",IFERROR(INDEX(tblAnalyse[Eisen],_xlfn.AGGREGATE(15,6,(ROW(tblAnalyse[Datum])-ROW(INDEX(tblAnalyse[Datum],1))+1)/(tblAnalyse[Datum]&lt;&gt;""),ROW()-2)),"")))</f>
        <v/>
      </c>
      <c r="D76" s="48" t="str">
        <f>IF(ROW()=2,Start!$G$14,IF(B76="","",MIN($I$5,MAX($I$4,D75 + $I$2*(Start!$E$14-C76) - IF(C76 &gt; Start!$E$14,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IF(ROW()=2,Start!$E$14,IF(B77="","",IFERROR(INDEX(tblAnalyse[Eisen],_xlfn.AGGREGATE(15,6,(ROW(tblAnalyse[Datum])-ROW(INDEX(tblAnalyse[Datum],1))+1)/(tblAnalyse[Datum]&lt;&gt;""),ROW()-2)),"")))</f>
        <v/>
      </c>
      <c r="D77" s="48" t="str">
        <f>IF(ROW()=2,Start!$G$14,IF(B77="","",MIN($I$5,MAX($I$4,D76 + $I$2*(Start!$E$14-C77) - IF(C77 &gt; Start!$E$14,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IF(ROW()=2,Start!$E$14,IF(B78="","",IFERROR(INDEX(tblAnalyse[Eisen],_xlfn.AGGREGATE(15,6,(ROW(tblAnalyse[Datum])-ROW(INDEX(tblAnalyse[Datum],1))+1)/(tblAnalyse[Datum]&lt;&gt;""),ROW()-2)),"")))</f>
        <v/>
      </c>
      <c r="D78" s="48" t="str">
        <f>IF(ROW()=2,Start!$G$14,IF(B78="","",MIN($I$5,MAX($I$4,D77 + $I$2*(Start!$E$14-C78) - IF(C78 &gt; Start!$E$14,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IF(ROW()=2,Start!$E$14,IF(B79="","",IFERROR(INDEX(tblAnalyse[Eisen],_xlfn.AGGREGATE(15,6,(ROW(tblAnalyse[Datum])-ROW(INDEX(tblAnalyse[Datum],1))+1)/(tblAnalyse[Datum]&lt;&gt;""),ROW()-2)),"")))</f>
        <v/>
      </c>
      <c r="D79" s="48" t="str">
        <f>IF(ROW()=2,Start!$G$14,IF(B79="","",MIN($I$5,MAX($I$4,D78 + $I$2*(Start!$E$14-C79) - IF(C79 &gt; Start!$E$14,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IF(ROW()=2,Start!$E$14,IF(B80="","",IFERROR(INDEX(tblAnalyse[Eisen],_xlfn.AGGREGATE(15,6,(ROW(tblAnalyse[Datum])-ROW(INDEX(tblAnalyse[Datum],1))+1)/(tblAnalyse[Datum]&lt;&gt;""),ROW()-2)),"")))</f>
        <v/>
      </c>
      <c r="D80" s="48" t="str">
        <f>IF(ROW()=2,Start!$G$14,IF(B80="","",MIN($I$5,MAX($I$4,D79 + $I$2*(Start!$E$14-C80) - IF(C80 &gt; Start!$E$14,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IF(ROW()=2,Start!$E$14,IF(B81="","",IFERROR(INDEX(tblAnalyse[Eisen],_xlfn.AGGREGATE(15,6,(ROW(tblAnalyse[Datum])-ROW(INDEX(tblAnalyse[Datum],1))+1)/(tblAnalyse[Datum]&lt;&gt;""),ROW()-2)),"")))</f>
        <v/>
      </c>
      <c r="D81" s="48" t="str">
        <f>IF(ROW()=2,Start!$G$14,IF(B81="","",MIN($I$5,MAX($I$4,D80 + $I$2*(Start!$E$14-C81) - IF(C81 &gt; Start!$E$14,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IF(ROW()=2,Start!$E$14,IF(B82="","",IFERROR(INDEX(tblAnalyse[Eisen],_xlfn.AGGREGATE(15,6,(ROW(tblAnalyse[Datum])-ROW(INDEX(tblAnalyse[Datum],1))+1)/(tblAnalyse[Datum]&lt;&gt;""),ROW()-2)),"")))</f>
        <v/>
      </c>
      <c r="D82" s="48" t="str">
        <f>IF(ROW()=2,Start!$G$14,IF(B82="","",MIN($I$5,MAX($I$4,D81 + $I$2*(Start!$E$14-C82) - IF(C82 &gt; Start!$E$14,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IF(ROW()=2,Start!$E$14,IF(B83="","",IFERROR(INDEX(tblAnalyse[Eisen],_xlfn.AGGREGATE(15,6,(ROW(tblAnalyse[Datum])-ROW(INDEX(tblAnalyse[Datum],1))+1)/(tblAnalyse[Datum]&lt;&gt;""),ROW()-2)),"")))</f>
        <v/>
      </c>
      <c r="D83" s="48" t="str">
        <f>IF(ROW()=2,Start!$G$14,IF(B83="","",MIN($I$5,MAX($I$4,D82 + $I$2*(Start!$E$14-C83) - IF(C83 &gt; Start!$E$14,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IF(ROW()=2,Start!$E$14,IF(B84="","",IFERROR(INDEX(tblAnalyse[Eisen],_xlfn.AGGREGATE(15,6,(ROW(tblAnalyse[Datum])-ROW(INDEX(tblAnalyse[Datum],1))+1)/(tblAnalyse[Datum]&lt;&gt;""),ROW()-2)),"")))</f>
        <v/>
      </c>
      <c r="D84" s="48" t="str">
        <f>IF(ROW()=2,Start!$G$14,IF(B84="","",MIN($I$5,MAX($I$4,D83 + $I$2*(Start!$E$14-C84) - IF(C84 &gt; Start!$E$14,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IF(ROW()=2,Start!$E$14,IF(B85="","",IFERROR(INDEX(tblAnalyse[Eisen],_xlfn.AGGREGATE(15,6,(ROW(tblAnalyse[Datum])-ROW(INDEX(tblAnalyse[Datum],1))+1)/(tblAnalyse[Datum]&lt;&gt;""),ROW()-2)),"")))</f>
        <v/>
      </c>
      <c r="D85" s="48" t="str">
        <f>IF(ROW()=2,Start!$G$14,IF(B85="","",MIN($I$5,MAX($I$4,D84 + $I$2*(Start!$E$14-C85) - IF(C85 &gt; Start!$E$14,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IF(ROW()=2,Start!$E$14,IF(B86="","",IFERROR(INDEX(tblAnalyse[Eisen],_xlfn.AGGREGATE(15,6,(ROW(tblAnalyse[Datum])-ROW(INDEX(tblAnalyse[Datum],1))+1)/(tblAnalyse[Datum]&lt;&gt;""),ROW()-2)),"")))</f>
        <v/>
      </c>
      <c r="D86" s="48" t="str">
        <f>IF(ROW()=2,Start!$G$14,IF(B86="","",MIN($I$5,MAX($I$4,D85 + $I$2*(Start!$E$14-C86) - IF(C86 &gt; Start!$E$14,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IF(ROW()=2,Start!$E$14,IF(B87="","",IFERROR(INDEX(tblAnalyse[Eisen],_xlfn.AGGREGATE(15,6,(ROW(tblAnalyse[Datum])-ROW(INDEX(tblAnalyse[Datum],1))+1)/(tblAnalyse[Datum]&lt;&gt;""),ROW()-2)),"")))</f>
        <v/>
      </c>
      <c r="D87" s="48" t="str">
        <f>IF(ROW()=2,Start!$G$14,IF(B87="","",MIN($I$5,MAX($I$4,D86 + $I$2*(Start!$E$14-C87) - IF(C87 &gt; Start!$E$14,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IF(ROW()=2,Start!$E$14,IF(B88="","",IFERROR(INDEX(tblAnalyse[Eisen],_xlfn.AGGREGATE(15,6,(ROW(tblAnalyse[Datum])-ROW(INDEX(tblAnalyse[Datum],1))+1)/(tblAnalyse[Datum]&lt;&gt;""),ROW()-2)),"")))</f>
        <v/>
      </c>
      <c r="D88" s="48" t="str">
        <f>IF(ROW()=2,Start!$G$14,IF(B88="","",MIN($I$5,MAX($I$4,D87 + $I$2*(Start!$E$14-C88) - IF(C88 &gt; Start!$E$14,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IF(ROW()=2,Start!$E$14,IF(B89="","",IFERROR(INDEX(tblAnalyse[Eisen],_xlfn.AGGREGATE(15,6,(ROW(tblAnalyse[Datum])-ROW(INDEX(tblAnalyse[Datum],1))+1)/(tblAnalyse[Datum]&lt;&gt;""),ROW()-2)),"")))</f>
        <v/>
      </c>
      <c r="D89" s="48" t="str">
        <f>IF(ROW()=2,Start!$G$14,IF(B89="","",MIN($I$5,MAX($I$4,D88 + $I$2*(Start!$E$14-C89) - IF(C89 &gt; Start!$E$14,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IF(ROW()=2,Start!$E$14,IF(B90="","",IFERROR(INDEX(tblAnalyse[Eisen],_xlfn.AGGREGATE(15,6,(ROW(tblAnalyse[Datum])-ROW(INDEX(tblAnalyse[Datum],1))+1)/(tblAnalyse[Datum]&lt;&gt;""),ROW()-2)),"")))</f>
        <v/>
      </c>
      <c r="D90" s="48" t="str">
        <f>IF(ROW()=2,Start!$G$14,IF(B90="","",MIN($I$5,MAX($I$4,D89 + $I$2*(Start!$E$14-C90) - IF(C90 &gt; Start!$E$14,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IF(ROW()=2,Start!$E$14,IF(B91="","",IFERROR(INDEX(tblAnalyse[Eisen],_xlfn.AGGREGATE(15,6,(ROW(tblAnalyse[Datum])-ROW(INDEX(tblAnalyse[Datum],1))+1)/(tblAnalyse[Datum]&lt;&gt;""),ROW()-2)),"")))</f>
        <v/>
      </c>
      <c r="D91" s="48" t="str">
        <f>IF(ROW()=2,Start!$G$14,IF(B91="","",MIN($I$5,MAX($I$4,D90 + $I$2*(Start!$E$14-C91) - IF(C91 &gt; Start!$E$14,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IF(ROW()=2,Start!$E$14,IF(B92="","",IFERROR(INDEX(tblAnalyse[Eisen],_xlfn.AGGREGATE(15,6,(ROW(tblAnalyse[Datum])-ROW(INDEX(tblAnalyse[Datum],1))+1)/(tblAnalyse[Datum]&lt;&gt;""),ROW()-2)),"")))</f>
        <v/>
      </c>
      <c r="D92" s="48" t="str">
        <f>IF(ROW()=2,Start!$G$14,IF(B92="","",MIN($I$5,MAX($I$4,D91 + $I$2*(Start!$E$14-C92) - IF(C92 &gt; Start!$E$14,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IF(ROW()=2,Start!$E$14,IF(B93="","",IFERROR(INDEX(tblAnalyse[Eisen],_xlfn.AGGREGATE(15,6,(ROW(tblAnalyse[Datum])-ROW(INDEX(tblAnalyse[Datum],1))+1)/(tblAnalyse[Datum]&lt;&gt;""),ROW()-2)),"")))</f>
        <v/>
      </c>
      <c r="D93" s="48" t="str">
        <f>IF(ROW()=2,Start!$G$14,IF(B93="","",MIN($I$5,MAX($I$4,D92 + $I$2*(Start!$E$14-C93) - IF(C93 &gt; Start!$E$14,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IF(ROW()=2,Start!$E$14,IF(B94="","",IFERROR(INDEX(tblAnalyse[Eisen],_xlfn.AGGREGATE(15,6,(ROW(tblAnalyse[Datum])-ROW(INDEX(tblAnalyse[Datum],1))+1)/(tblAnalyse[Datum]&lt;&gt;""),ROW()-2)),"")))</f>
        <v/>
      </c>
      <c r="D94" s="48" t="str">
        <f>IF(ROW()=2,Start!$G$14,IF(B94="","",MIN($I$5,MAX($I$4,D93 + $I$2*(Start!$E$14-C94) - IF(C94 &gt; Start!$E$14,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IF(ROW()=2,Start!$E$14,IF(B95="","",IFERROR(INDEX(tblAnalyse[Eisen],_xlfn.AGGREGATE(15,6,(ROW(tblAnalyse[Datum])-ROW(INDEX(tblAnalyse[Datum],1))+1)/(tblAnalyse[Datum]&lt;&gt;""),ROW()-2)),"")))</f>
        <v/>
      </c>
      <c r="D95" s="48" t="str">
        <f>IF(ROW()=2,Start!$G$14,IF(B95="","",MIN($I$5,MAX($I$4,D94 + $I$2*(Start!$E$14-C95) - IF(C95 &gt; Start!$E$14,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IF(ROW()=2,Start!$E$14,IF(B96="","",IFERROR(INDEX(tblAnalyse[Eisen],_xlfn.AGGREGATE(15,6,(ROW(tblAnalyse[Datum])-ROW(INDEX(tblAnalyse[Datum],1))+1)/(tblAnalyse[Datum]&lt;&gt;""),ROW()-2)),"")))</f>
        <v/>
      </c>
      <c r="D96" s="48" t="str">
        <f>IF(ROW()=2,Start!$G$14,IF(B96="","",MIN($I$5,MAX($I$4,D95 + $I$2*(Start!$E$14-C96) - IF(C96 &gt; Start!$E$14,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IF(ROW()=2,Start!$E$14,IF(B97="","",IFERROR(INDEX(tblAnalyse[Eisen],_xlfn.AGGREGATE(15,6,(ROW(tblAnalyse[Datum])-ROW(INDEX(tblAnalyse[Datum],1))+1)/(tblAnalyse[Datum]&lt;&gt;""),ROW()-2)),"")))</f>
        <v/>
      </c>
      <c r="D97" s="48" t="str">
        <f>IF(ROW()=2,Start!$G$14,IF(B97="","",MIN($I$5,MAX($I$4,D96 + $I$2*(Start!$E$14-C97) - IF(C97 &gt; Start!$E$14,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IF(ROW()=2,Start!$E$14,IF(B98="","",IFERROR(INDEX(tblAnalyse[Eisen],_xlfn.AGGREGATE(15,6,(ROW(tblAnalyse[Datum])-ROW(INDEX(tblAnalyse[Datum],1))+1)/(tblAnalyse[Datum]&lt;&gt;""),ROW()-2)),"")))</f>
        <v/>
      </c>
      <c r="D98" s="48" t="str">
        <f>IF(ROW()=2,Start!$G$14,IF(B98="","",MIN($I$5,MAX($I$4,D97 + $I$2*(Start!$E$14-C98) - IF(C98 &gt; Start!$E$14,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IF(ROW()=2,Start!$E$14,IF(B99="","",IFERROR(INDEX(tblAnalyse[Eisen],_xlfn.AGGREGATE(15,6,(ROW(tblAnalyse[Datum])-ROW(INDEX(tblAnalyse[Datum],1))+1)/(tblAnalyse[Datum]&lt;&gt;""),ROW()-2)),"")))</f>
        <v/>
      </c>
      <c r="D99" s="48" t="str">
        <f>IF(ROW()=2,Start!$G$14,IF(B99="","",MIN($I$5,MAX($I$4,D98 + $I$2*(Start!$E$14-C99) - IF(C99 &gt; Start!$E$14,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IF(ROW()=2,Start!$E$14,IF(B100="","",IFERROR(INDEX(tblAnalyse[Eisen],_xlfn.AGGREGATE(15,6,(ROW(tblAnalyse[Datum])-ROW(INDEX(tblAnalyse[Datum],1))+1)/(tblAnalyse[Datum]&lt;&gt;""),ROW()-2)),"")))</f>
        <v/>
      </c>
      <c r="D100" s="48" t="str">
        <f>IF(ROW()=2,Start!$G$14,IF(B100="","",MIN($I$5,MAX($I$4,D99 + $I$2*(Start!$E$14-C100) - IF(C100 &gt; Start!$E$14,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IF(ROW()=2,Start!$E$14,IF(B101="","",IFERROR(INDEX(tblAnalyse[Eisen],_xlfn.AGGREGATE(15,6,(ROW(tblAnalyse[Datum])-ROW(INDEX(tblAnalyse[Datum],1))+1)/(tblAnalyse[Datum]&lt;&gt;""),ROW()-2)),"")))</f>
        <v/>
      </c>
      <c r="D101" s="48" t="str">
        <f>IF(ROW()=2,Start!$G$14,IF(B101="","",MIN($I$5,MAX($I$4,D100 + $I$2*(Start!$E$14-C101) - IF(C101 &gt; Start!$E$14,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IF(ROW()=2,Start!$E$14,IF(B102="","",IFERROR(INDEX(tblAnalyse[Eisen],_xlfn.AGGREGATE(15,6,(ROW(tblAnalyse[Datum])-ROW(INDEX(tblAnalyse[Datum],1))+1)/(tblAnalyse[Datum]&lt;&gt;""),ROW()-2)),"")))</f>
        <v/>
      </c>
      <c r="D102" s="48" t="str">
        <f>IF(ROW()=2,Start!$G$14,IF(B102="","",MIN($I$5,MAX($I$4,D101 + $I$2*(Start!$E$14-C102) - IF(C102 &gt; Start!$E$14,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IF(ROW()=2,Start!$E$14,IF(B103="","",IFERROR(INDEX(tblAnalyse[Eisen],_xlfn.AGGREGATE(15,6,(ROW(tblAnalyse[Datum])-ROW(INDEX(tblAnalyse[Datum],1))+1)/(tblAnalyse[Datum]&lt;&gt;""),ROW()-2)),"")))</f>
        <v/>
      </c>
      <c r="D103" s="48" t="str">
        <f>IF(ROW()=2,Start!$G$14,IF(B103="","",MIN($I$5,MAX($I$4,D102 + $I$2*(Start!$E$14-C103) - IF(C103 &gt; Start!$E$14,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IF(ROW()=2,Start!$E$14,IF(B104="","",IFERROR(INDEX(tblAnalyse[Eisen],_xlfn.AGGREGATE(15,6,(ROW(tblAnalyse[Datum])-ROW(INDEX(tblAnalyse[Datum],1))+1)/(tblAnalyse[Datum]&lt;&gt;""),ROW()-2)),"")))</f>
        <v/>
      </c>
      <c r="D104" s="48" t="str">
        <f>IF(ROW()=2,Start!$G$14,IF(B104="","",MIN($I$5,MAX($I$4,D103 + $I$2*(Start!$E$14-C104) - IF(C104 &gt; Start!$E$14,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IF(ROW()=2,Start!$E$14,IF(B105="","",IFERROR(INDEX(tblAnalyse[Eisen],_xlfn.AGGREGATE(15,6,(ROW(tblAnalyse[Datum])-ROW(INDEX(tblAnalyse[Datum],1))+1)/(tblAnalyse[Datum]&lt;&gt;""),ROW()-2)),"")))</f>
        <v/>
      </c>
      <c r="D105" s="48" t="str">
        <f>IF(ROW()=2,Start!$G$14,IF(B105="","",MIN($I$5,MAX($I$4,D104 + $I$2*(Start!$E$14-C105) - IF(C105 &gt; Start!$E$14,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IF(ROW()=2,Start!$E$14,IF(B106="","",IFERROR(INDEX(tblAnalyse[Eisen],_xlfn.AGGREGATE(15,6,(ROW(tblAnalyse[Datum])-ROW(INDEX(tblAnalyse[Datum],1))+1)/(tblAnalyse[Datum]&lt;&gt;""),ROW()-2)),"")))</f>
        <v/>
      </c>
      <c r="D106" s="48" t="str">
        <f>IF(ROW()=2,Start!$G$14,IF(B106="","",MIN($I$5,MAX($I$4,D105 + $I$2*(Start!$E$14-C106) - IF(C106 &gt; Start!$E$14,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IF(ROW()=2,Start!$E$14,IF(B107="","",IFERROR(INDEX(tblAnalyse[Eisen],_xlfn.AGGREGATE(15,6,(ROW(tblAnalyse[Datum])-ROW(INDEX(tblAnalyse[Datum],1))+1)/(tblAnalyse[Datum]&lt;&gt;""),ROW()-2)),"")))</f>
        <v/>
      </c>
      <c r="D107" s="48" t="str">
        <f>IF(ROW()=2,Start!$G$14,IF(B107="","",MIN($I$5,MAX($I$4,D106 + $I$2*(Start!$E$14-C107) - IF(C107 &gt; Start!$E$14,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IF(ROW()=2,Start!$E$14,IF(B108="","",IFERROR(INDEX(tblAnalyse[Eisen],_xlfn.AGGREGATE(15,6,(ROW(tblAnalyse[Datum])-ROW(INDEX(tblAnalyse[Datum],1))+1)/(tblAnalyse[Datum]&lt;&gt;""),ROW()-2)),"")))</f>
        <v/>
      </c>
      <c r="D108" s="48" t="str">
        <f>IF(ROW()=2,Start!$G$14,IF(B108="","",MIN($I$5,MAX($I$4,D107 + $I$2*(Start!$E$14-C108) - IF(C108 &gt; Start!$E$14,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IF(ROW()=2,Start!$E$14,IF(B109="","",IFERROR(INDEX(tblAnalyse[Eisen],_xlfn.AGGREGATE(15,6,(ROW(tblAnalyse[Datum])-ROW(INDEX(tblAnalyse[Datum],1))+1)/(tblAnalyse[Datum]&lt;&gt;""),ROW()-2)),"")))</f>
        <v/>
      </c>
      <c r="D109" s="48" t="str">
        <f>IF(ROW()=2,Start!$G$14,IF(B109="","",MIN($I$5,MAX($I$4,D108 + $I$2*(Start!$E$14-C109) - IF(C109 &gt; Start!$E$14,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IF(ROW()=2,Start!$E$14,IF(B110="","",IFERROR(INDEX(tblAnalyse[Eisen],_xlfn.AGGREGATE(15,6,(ROW(tblAnalyse[Datum])-ROW(INDEX(tblAnalyse[Datum],1))+1)/(tblAnalyse[Datum]&lt;&gt;""),ROW()-2)),"")))</f>
        <v/>
      </c>
      <c r="D110" s="48" t="str">
        <f>IF(ROW()=2,Start!$G$14,IF(B110="","",MIN($I$5,MAX($I$4,D109 + $I$2*(Start!$E$14-C110) - IF(C110 &gt; Start!$E$14,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IF(ROW()=2,Start!$E$14,IF(B111="","",IFERROR(INDEX(tblAnalyse[Eisen],_xlfn.AGGREGATE(15,6,(ROW(tblAnalyse[Datum])-ROW(INDEX(tblAnalyse[Datum],1))+1)/(tblAnalyse[Datum]&lt;&gt;""),ROW()-2)),"")))</f>
        <v/>
      </c>
      <c r="D111" s="48" t="str">
        <f>IF(ROW()=2,Start!$G$14,IF(B111="","",MIN($I$5,MAX($I$4,D110 + $I$2*(Start!$E$14-C111) - IF(C111 &gt; Start!$E$14,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IF(ROW()=2,Start!$E$14,IF(B112="","",IFERROR(INDEX(tblAnalyse[Eisen],_xlfn.AGGREGATE(15,6,(ROW(tblAnalyse[Datum])-ROW(INDEX(tblAnalyse[Datum],1))+1)/(tblAnalyse[Datum]&lt;&gt;""),ROW()-2)),"")))</f>
        <v/>
      </c>
      <c r="D112" s="48" t="str">
        <f>IF(ROW()=2,Start!$G$14,IF(B112="","",MIN($I$5,MAX($I$4,D111 + $I$2*(Start!$E$14-C112) - IF(C112 &gt; Start!$E$14,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IF(ROW()=2,Start!$E$14,IF(B113="","",IFERROR(INDEX(tblAnalyse[Eisen],_xlfn.AGGREGATE(15,6,(ROW(tblAnalyse[Datum])-ROW(INDEX(tblAnalyse[Datum],1))+1)/(tblAnalyse[Datum]&lt;&gt;""),ROW()-2)),"")))</f>
        <v/>
      </c>
      <c r="D113" s="48" t="str">
        <f>IF(ROW()=2,Start!$G$14,IF(B113="","",MIN($I$5,MAX($I$4,D112 + $I$2*(Start!$E$14-C113) - IF(C113 &gt; Start!$E$14,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IF(ROW()=2,Start!$E$14,IF(B114="","",IFERROR(INDEX(tblAnalyse[Eisen],_xlfn.AGGREGATE(15,6,(ROW(tblAnalyse[Datum])-ROW(INDEX(tblAnalyse[Datum],1))+1)/(tblAnalyse[Datum]&lt;&gt;""),ROW()-2)),"")))</f>
        <v/>
      </c>
      <c r="D114" s="48" t="str">
        <f>IF(ROW()=2,Start!$G$14,IF(B114="","",MIN($I$5,MAX($I$4,D113 + $I$2*(Start!$E$14-C114) - IF(C114 &gt; Start!$E$14,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IF(ROW()=2,Start!$E$14,IF(B115="","",IFERROR(INDEX(tblAnalyse[Eisen],_xlfn.AGGREGATE(15,6,(ROW(tblAnalyse[Datum])-ROW(INDEX(tblAnalyse[Datum],1))+1)/(tblAnalyse[Datum]&lt;&gt;""),ROW()-2)),"")))</f>
        <v/>
      </c>
      <c r="D115" s="48" t="str">
        <f>IF(ROW()=2,Start!$G$14,IF(B115="","",MIN($I$5,MAX($I$4,D114 + $I$2*(Start!$E$14-C115) - IF(C115 &gt; Start!$E$14,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IF(ROW()=2,Start!$E$14,IF(B116="","",IFERROR(INDEX(tblAnalyse[Eisen],_xlfn.AGGREGATE(15,6,(ROW(tblAnalyse[Datum])-ROW(INDEX(tblAnalyse[Datum],1))+1)/(tblAnalyse[Datum]&lt;&gt;""),ROW()-2)),"")))</f>
        <v/>
      </c>
      <c r="D116" s="48" t="str">
        <f>IF(ROW()=2,Start!$G$14,IF(B116="","",MIN($I$5,MAX($I$4,D115 + $I$2*(Start!$E$14-C116) - IF(C116 &gt; Start!$E$14,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IF(ROW()=2,Start!$E$14,IF(B117="","",IFERROR(INDEX(tblAnalyse[Eisen],_xlfn.AGGREGATE(15,6,(ROW(tblAnalyse[Datum])-ROW(INDEX(tblAnalyse[Datum],1))+1)/(tblAnalyse[Datum]&lt;&gt;""),ROW()-2)),"")))</f>
        <v/>
      </c>
      <c r="D117" s="48" t="str">
        <f>IF(ROW()=2,Start!$G$14,IF(B117="","",MIN($I$5,MAX($I$4,D116 + $I$2*(Start!$E$14-C117) - IF(C117 &gt; Start!$E$14,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IF(ROW()=2,Start!$E$14,IF(B118="","",IFERROR(INDEX(tblAnalyse[Eisen],_xlfn.AGGREGATE(15,6,(ROW(tblAnalyse[Datum])-ROW(INDEX(tblAnalyse[Datum],1))+1)/(tblAnalyse[Datum]&lt;&gt;""),ROW()-2)),"")))</f>
        <v/>
      </c>
      <c r="D118" s="48" t="str">
        <f>IF(ROW()=2,Start!$G$14,IF(B118="","",MIN($I$5,MAX($I$4,D117 + $I$2*(Start!$E$14-C118) - IF(C118 &gt; Start!$E$14,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IF(ROW()=2,Start!$E$14,IF(B119="","",IFERROR(INDEX(tblAnalyse[Eisen],_xlfn.AGGREGATE(15,6,(ROW(tblAnalyse[Datum])-ROW(INDEX(tblAnalyse[Datum],1))+1)/(tblAnalyse[Datum]&lt;&gt;""),ROW()-2)),"")))</f>
        <v/>
      </c>
      <c r="D119" s="48" t="str">
        <f>IF(ROW()=2,Start!$G$14,IF(B119="","",MIN($I$5,MAX($I$4,D118 + $I$2*(Start!$E$14-C119) - IF(C119 &gt; Start!$E$14,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IF(ROW()=2,Start!$E$14,IF(B120="","",IFERROR(INDEX(tblAnalyse[Eisen],_xlfn.AGGREGATE(15,6,(ROW(tblAnalyse[Datum])-ROW(INDEX(tblAnalyse[Datum],1))+1)/(tblAnalyse[Datum]&lt;&gt;""),ROW()-2)),"")))</f>
        <v/>
      </c>
      <c r="D120" s="48" t="str">
        <f>IF(ROW()=2,Start!$G$14,IF(B120="","",MIN($I$5,MAX($I$4,D119 + $I$2*(Start!$E$14-C120) - IF(C120 &gt; Start!$E$14,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IF(ROW()=2,Start!$E$14,IF(B121="","",IFERROR(INDEX(tblAnalyse[Eisen],_xlfn.AGGREGATE(15,6,(ROW(tblAnalyse[Datum])-ROW(INDEX(tblAnalyse[Datum],1))+1)/(tblAnalyse[Datum]&lt;&gt;""),ROW()-2)),"")))</f>
        <v/>
      </c>
      <c r="D121" s="48" t="str">
        <f>IF(ROW()=2,Start!$G$14,IF(B121="","",MIN($I$5,MAX($I$4,D120 + $I$2*(Start!$E$14-C121) - IF(C121 &gt; Start!$E$14,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IF(ROW()=2,Start!$E$14,IF(B122="","",IFERROR(INDEX(tblAnalyse[Eisen],_xlfn.AGGREGATE(15,6,(ROW(tblAnalyse[Datum])-ROW(INDEX(tblAnalyse[Datum],1))+1)/(tblAnalyse[Datum]&lt;&gt;""),ROW()-2)),"")))</f>
        <v/>
      </c>
      <c r="D122" s="48" t="str">
        <f>IF(ROW()=2,Start!$G$14,IF(B122="","",MIN($I$5,MAX($I$4,D121 + $I$2*(Start!$E$14-C122) - IF(C122 &gt; Start!$E$14,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IF(ROW()=2,Start!$E$14,IF(B123="","",IFERROR(INDEX(tblAnalyse[Eisen],_xlfn.AGGREGATE(15,6,(ROW(tblAnalyse[Datum])-ROW(INDEX(tblAnalyse[Datum],1))+1)/(tblAnalyse[Datum]&lt;&gt;""),ROW()-2)),"")))</f>
        <v/>
      </c>
      <c r="D123" s="48" t="str">
        <f>IF(ROW()=2,Start!$G$14,IF(B123="","",MIN($I$5,MAX($I$4,D122 + $I$2*(Start!$E$14-C123) - IF(C123 &gt; Start!$E$14,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IF(ROW()=2,Start!$E$14,IF(B124="","",IFERROR(INDEX(tblAnalyse[Eisen],_xlfn.AGGREGATE(15,6,(ROW(tblAnalyse[Datum])-ROW(INDEX(tblAnalyse[Datum],1))+1)/(tblAnalyse[Datum]&lt;&gt;""),ROW()-2)),"")))</f>
        <v/>
      </c>
      <c r="D124" s="48" t="str">
        <f>IF(ROW()=2,Start!$G$14,IF(B124="","",MIN($I$5,MAX($I$4,D123 + $I$2*(Start!$E$14-C124) - IF(C124 &gt; Start!$E$14,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IF(ROW()=2,Start!$E$14,IF(B125="","",IFERROR(INDEX(tblAnalyse[Eisen],_xlfn.AGGREGATE(15,6,(ROW(tblAnalyse[Datum])-ROW(INDEX(tblAnalyse[Datum],1))+1)/(tblAnalyse[Datum]&lt;&gt;""),ROW()-2)),"")))</f>
        <v/>
      </c>
      <c r="D125" s="48" t="str">
        <f>IF(ROW()=2,Start!$G$14,IF(B125="","",MIN($I$5,MAX($I$4,D124 + $I$2*(Start!$E$14-C125) - IF(C125 &gt; Start!$E$14,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IF(ROW()=2,Start!$E$14,IF(B126="","",IFERROR(INDEX(tblAnalyse[Eisen],_xlfn.AGGREGATE(15,6,(ROW(tblAnalyse[Datum])-ROW(INDEX(tblAnalyse[Datum],1))+1)/(tblAnalyse[Datum]&lt;&gt;""),ROW()-2)),"")))</f>
        <v/>
      </c>
      <c r="D126" s="48" t="str">
        <f>IF(ROW()=2,Start!$G$14,IF(B126="","",MIN($I$5,MAX($I$4,D125 + $I$2*(Start!$E$14-C126) - IF(C126 &gt; Start!$E$14,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IF(ROW()=2,Start!$E$14,IF(B127="","",IFERROR(INDEX(tblAnalyse[Eisen],_xlfn.AGGREGATE(15,6,(ROW(tblAnalyse[Datum])-ROW(INDEX(tblAnalyse[Datum],1))+1)/(tblAnalyse[Datum]&lt;&gt;""),ROW()-2)),"")))</f>
        <v/>
      </c>
      <c r="D127" s="48" t="str">
        <f>IF(ROW()=2,Start!$G$14,IF(B127="","",MIN($I$5,MAX($I$4,D126 + $I$2*(Start!$E$14-C127) - IF(C127 &gt; Start!$E$14,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IF(ROW()=2,Start!$E$14,IF(B128="","",IFERROR(INDEX(tblAnalyse[Eisen],_xlfn.AGGREGATE(15,6,(ROW(tblAnalyse[Datum])-ROW(INDEX(tblAnalyse[Datum],1))+1)/(tblAnalyse[Datum]&lt;&gt;""),ROW()-2)),"")))</f>
        <v/>
      </c>
      <c r="D128" s="48" t="str">
        <f>IF(ROW()=2,Start!$G$14,IF(B128="","",MIN($I$5,MAX($I$4,D127 + $I$2*(Start!$E$14-C128) - IF(C128 &gt; Start!$E$14,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IF(ROW()=2,Start!$E$14,IF(B129="","",IFERROR(INDEX(tblAnalyse[Eisen],_xlfn.AGGREGATE(15,6,(ROW(tblAnalyse[Datum])-ROW(INDEX(tblAnalyse[Datum],1))+1)/(tblAnalyse[Datum]&lt;&gt;""),ROW()-2)),"")))</f>
        <v/>
      </c>
      <c r="D129" s="48" t="str">
        <f>IF(ROW()=2,Start!$G$14,IF(B129="","",MIN($I$5,MAX($I$4,D128 + $I$2*(Start!$E$14-C129) - IF(C129 &gt; Start!$E$14,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IF(ROW()=2,Start!$E$14,IF(B130="","",IFERROR(INDEX(tblAnalyse[Eisen],_xlfn.AGGREGATE(15,6,(ROW(tblAnalyse[Datum])-ROW(INDEX(tblAnalyse[Datum],1))+1)/(tblAnalyse[Datum]&lt;&gt;""),ROW()-2)),"")))</f>
        <v/>
      </c>
      <c r="D130" s="48" t="str">
        <f>IF(ROW()=2,Start!$G$14,IF(B130="","",MIN($I$5,MAX($I$4,D129 + $I$2*(Start!$E$14-C130) - IF(C130 &gt; Start!$E$14,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IF(ROW()=2,Start!$E$14,IF(B131="","",IFERROR(INDEX(tblAnalyse[Eisen],_xlfn.AGGREGATE(15,6,(ROW(tblAnalyse[Datum])-ROW(INDEX(tblAnalyse[Datum],1))+1)/(tblAnalyse[Datum]&lt;&gt;""),ROW()-2)),"")))</f>
        <v/>
      </c>
      <c r="D131" s="48" t="str">
        <f>IF(ROW()=2,Start!$G$14,IF(B131="","",MIN($I$5,MAX($I$4,D130 + $I$2*(Start!$E$14-C131) - IF(C131 &gt; Start!$E$14,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IF(ROW()=2,Start!$E$14,IF(B132="","",IFERROR(INDEX(tblAnalyse[Eisen],_xlfn.AGGREGATE(15,6,(ROW(tblAnalyse[Datum])-ROW(INDEX(tblAnalyse[Datum],1))+1)/(tblAnalyse[Datum]&lt;&gt;""),ROW()-2)),"")))</f>
        <v/>
      </c>
      <c r="D132" s="48" t="str">
        <f>IF(ROW()=2,Start!$G$14,IF(B132="","",MIN($I$5,MAX($I$4,D131 + $I$2*(Start!$E$14-C132) - IF(C132 &gt; Start!$E$14,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IF(ROW()=2,Start!$E$14,IF(B133="","",IFERROR(INDEX(tblAnalyse[Eisen],_xlfn.AGGREGATE(15,6,(ROW(tblAnalyse[Datum])-ROW(INDEX(tblAnalyse[Datum],1))+1)/(tblAnalyse[Datum]&lt;&gt;""),ROW()-2)),"")))</f>
        <v/>
      </c>
      <c r="D133" s="48" t="str">
        <f>IF(ROW()=2,Start!$G$14,IF(B133="","",MIN($I$5,MAX($I$4,D132 + $I$2*(Start!$E$14-C133) - IF(C133 &gt; Start!$E$14,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IF(ROW()=2,Start!$E$14,IF(B134="","",IFERROR(INDEX(tblAnalyse[Eisen],_xlfn.AGGREGATE(15,6,(ROW(tblAnalyse[Datum])-ROW(INDEX(tblAnalyse[Datum],1))+1)/(tblAnalyse[Datum]&lt;&gt;""),ROW()-2)),"")))</f>
        <v/>
      </c>
      <c r="D134" s="48" t="str">
        <f>IF(ROW()=2,Start!$G$14,IF(B134="","",MIN($I$5,MAX($I$4,D133 + $I$2*(Start!$E$14-C134) - IF(C134 &gt; Start!$E$14,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IF(ROW()=2,Start!$E$14,IF(B135="","",IFERROR(INDEX(tblAnalyse[Eisen],_xlfn.AGGREGATE(15,6,(ROW(tblAnalyse[Datum])-ROW(INDEX(tblAnalyse[Datum],1))+1)/(tblAnalyse[Datum]&lt;&gt;""),ROW()-2)),"")))</f>
        <v/>
      </c>
      <c r="D135" s="48" t="str">
        <f>IF(ROW()=2,Start!$G$14,IF(B135="","",MIN($I$5,MAX($I$4,D134 + $I$2*(Start!$E$14-C135) - IF(C135 &gt; Start!$E$14,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IF(ROW()=2,Start!$E$14,IF(B136="","",IFERROR(INDEX(tblAnalyse[Eisen],_xlfn.AGGREGATE(15,6,(ROW(tblAnalyse[Datum])-ROW(INDEX(tblAnalyse[Datum],1))+1)/(tblAnalyse[Datum]&lt;&gt;""),ROW()-2)),"")))</f>
        <v/>
      </c>
      <c r="D136" s="48" t="str">
        <f>IF(ROW()=2,Start!$G$14,IF(B136="","",MIN($I$5,MAX($I$4,D135 + $I$2*(Start!$E$14-C136) - IF(C136 &gt; Start!$E$14,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IF(ROW()=2,Start!$E$14,IF(B137="","",IFERROR(INDEX(tblAnalyse[Eisen],_xlfn.AGGREGATE(15,6,(ROW(tblAnalyse[Datum])-ROW(INDEX(tblAnalyse[Datum],1))+1)/(tblAnalyse[Datum]&lt;&gt;""),ROW()-2)),"")))</f>
        <v/>
      </c>
      <c r="D137" s="48" t="str">
        <f>IF(ROW()=2,Start!$G$14,IF(B137="","",MIN($I$5,MAX($I$4,D136 + $I$2*(Start!$E$14-C137) - IF(C137 &gt; Start!$E$14,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IF(ROW()=2,Start!$E$14,IF(B138="","",IFERROR(INDEX(tblAnalyse[Eisen],_xlfn.AGGREGATE(15,6,(ROW(tblAnalyse[Datum])-ROW(INDEX(tblAnalyse[Datum],1))+1)/(tblAnalyse[Datum]&lt;&gt;""),ROW()-2)),"")))</f>
        <v/>
      </c>
      <c r="D138" s="48" t="str">
        <f>IF(ROW()=2,Start!$G$14,IF(B138="","",MIN($I$5,MAX($I$4,D137 + $I$2*(Start!$E$14-C138) - IF(C138 &gt; Start!$E$14,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IF(ROW()=2,Start!$E$14,IF(B139="","",IFERROR(INDEX(tblAnalyse[Eisen],_xlfn.AGGREGATE(15,6,(ROW(tblAnalyse[Datum])-ROW(INDEX(tblAnalyse[Datum],1))+1)/(tblAnalyse[Datum]&lt;&gt;""),ROW()-2)),"")))</f>
        <v/>
      </c>
      <c r="D139" s="48" t="str">
        <f>IF(ROW()=2,Start!$G$14,IF(B139="","",MIN($I$5,MAX($I$4,D138 + $I$2*(Start!$E$14-C139) - IF(C139 &gt; Start!$E$14,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IF(ROW()=2,Start!$E$14,IF(B140="","",IFERROR(INDEX(tblAnalyse[Eisen],_xlfn.AGGREGATE(15,6,(ROW(tblAnalyse[Datum])-ROW(INDEX(tblAnalyse[Datum],1))+1)/(tblAnalyse[Datum]&lt;&gt;""),ROW()-2)),"")))</f>
        <v/>
      </c>
      <c r="D140" s="48" t="str">
        <f>IF(ROW()=2,Start!$G$14,IF(B140="","",MIN($I$5,MAX($I$4,D139 + $I$2*(Start!$E$14-C140) - IF(C140 &gt; Start!$E$14,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IF(ROW()=2,Start!$E$14,IF(B141="","",IFERROR(INDEX(tblAnalyse[Eisen],_xlfn.AGGREGATE(15,6,(ROW(tblAnalyse[Datum])-ROW(INDEX(tblAnalyse[Datum],1))+1)/(tblAnalyse[Datum]&lt;&gt;""),ROW()-2)),"")))</f>
        <v/>
      </c>
      <c r="D141" s="48" t="str">
        <f>IF(ROW()=2,Start!$G$14,IF(B141="","",MIN($I$5,MAX($I$4,D140 + $I$2*(Start!$E$14-C141) - IF(C141 &gt; Start!$E$14,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IF(ROW()=2,Start!$E$14,IF(B142="","",IFERROR(INDEX(tblAnalyse[Eisen],_xlfn.AGGREGATE(15,6,(ROW(tblAnalyse[Datum])-ROW(INDEX(tblAnalyse[Datum],1))+1)/(tblAnalyse[Datum]&lt;&gt;""),ROW()-2)),"")))</f>
        <v/>
      </c>
      <c r="D142" s="48" t="str">
        <f>IF(ROW()=2,Start!$G$14,IF(B142="","",MIN($I$5,MAX($I$4,D141 + $I$2*(Start!$E$14-C142) - IF(C142 &gt; Start!$E$14,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IF(ROW()=2,Start!$E$14,IF(B143="","",IFERROR(INDEX(tblAnalyse[Eisen],_xlfn.AGGREGATE(15,6,(ROW(tblAnalyse[Datum])-ROW(INDEX(tblAnalyse[Datum],1))+1)/(tblAnalyse[Datum]&lt;&gt;""),ROW()-2)),"")))</f>
        <v/>
      </c>
      <c r="D143" s="48" t="str">
        <f>IF(ROW()=2,Start!$G$14,IF(B143="","",MIN($I$5,MAX($I$4,D142 + $I$2*(Start!$E$14-C143) - IF(C143 &gt; Start!$E$14,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IF(ROW()=2,Start!$E$14,IF(B144="","",IFERROR(INDEX(tblAnalyse[Eisen],_xlfn.AGGREGATE(15,6,(ROW(tblAnalyse[Datum])-ROW(INDEX(tblAnalyse[Datum],1))+1)/(tblAnalyse[Datum]&lt;&gt;""),ROW()-2)),"")))</f>
        <v/>
      </c>
      <c r="D144" s="48" t="str">
        <f>IF(ROW()=2,Start!$G$14,IF(B144="","",MIN($I$5,MAX($I$4,D143 + $I$2*(Start!$E$14-C144) - IF(C144 &gt; Start!$E$14,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IF(ROW()=2,Start!$E$14,IF(B145="","",IFERROR(INDEX(tblAnalyse[Eisen],_xlfn.AGGREGATE(15,6,(ROW(tblAnalyse[Datum])-ROW(INDEX(tblAnalyse[Datum],1))+1)/(tblAnalyse[Datum]&lt;&gt;""),ROW()-2)),"")))</f>
        <v/>
      </c>
      <c r="D145" s="48" t="str">
        <f>IF(ROW()=2,Start!$G$14,IF(B145="","",MIN($I$5,MAX($I$4,D144 + $I$2*(Start!$E$14-C145) - IF(C145 &gt; Start!$E$14,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IF(ROW()=2,Start!$E$14,IF(B146="","",IFERROR(INDEX(tblAnalyse[Eisen],_xlfn.AGGREGATE(15,6,(ROW(tblAnalyse[Datum])-ROW(INDEX(tblAnalyse[Datum],1))+1)/(tblAnalyse[Datum]&lt;&gt;""),ROW()-2)),"")))</f>
        <v/>
      </c>
      <c r="D146" s="48" t="str">
        <f>IF(ROW()=2,Start!$G$14,IF(B146="","",MIN($I$5,MAX($I$4,D145 + $I$2*(Start!$E$14-C146) - IF(C146 &gt; Start!$E$14,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IF(ROW()=2,Start!$E$14,IF(B147="","",IFERROR(INDEX(tblAnalyse[Eisen],_xlfn.AGGREGATE(15,6,(ROW(tblAnalyse[Datum])-ROW(INDEX(tblAnalyse[Datum],1))+1)/(tblAnalyse[Datum]&lt;&gt;""),ROW()-2)),"")))</f>
        <v/>
      </c>
      <c r="D147" s="48" t="str">
        <f>IF(ROW()=2,Start!$G$14,IF(B147="","",MIN($I$5,MAX($I$4,D146 + $I$2*(Start!$E$14-C147) - IF(C147 &gt; Start!$E$14,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IF(ROW()=2,Start!$E$14,IF(B148="","",IFERROR(INDEX(tblAnalyse[Eisen],_xlfn.AGGREGATE(15,6,(ROW(tblAnalyse[Datum])-ROW(INDEX(tblAnalyse[Datum],1))+1)/(tblAnalyse[Datum]&lt;&gt;""),ROW()-2)),"")))</f>
        <v/>
      </c>
      <c r="D148" s="48" t="str">
        <f>IF(ROW()=2,Start!$G$14,IF(B148="","",MIN($I$5,MAX($I$4,D147 + $I$2*(Start!$E$14-C148) - IF(C148 &gt; Start!$E$14,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IF(ROW()=2,Start!$E$14,IF(B149="","",IFERROR(INDEX(tblAnalyse[Eisen],_xlfn.AGGREGATE(15,6,(ROW(tblAnalyse[Datum])-ROW(INDEX(tblAnalyse[Datum],1))+1)/(tblAnalyse[Datum]&lt;&gt;""),ROW()-2)),"")))</f>
        <v/>
      </c>
      <c r="D149" s="48" t="str">
        <f>IF(ROW()=2,Start!$G$14,IF(B149="","",MIN($I$5,MAX($I$4,D148 + $I$2*(Start!$E$14-C149) - IF(C149 &gt; Start!$E$14,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IF(ROW()=2,Start!$E$14,IF(B150="","",IFERROR(INDEX(tblAnalyse[Eisen],_xlfn.AGGREGATE(15,6,(ROW(tblAnalyse[Datum])-ROW(INDEX(tblAnalyse[Datum],1))+1)/(tblAnalyse[Datum]&lt;&gt;""),ROW()-2)),"")))</f>
        <v/>
      </c>
      <c r="D150" s="48" t="str">
        <f>IF(ROW()=2,Start!$G$14,IF(B150="","",MIN($I$5,MAX($I$4,D149 + $I$2*(Start!$E$14-C150) - IF(C150 &gt; Start!$E$14,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IF(ROW()=2,Start!$E$14,IF(B151="","",IFERROR(INDEX(tblAnalyse[Eisen],_xlfn.AGGREGATE(15,6,(ROW(tblAnalyse[Datum])-ROW(INDEX(tblAnalyse[Datum],1))+1)/(tblAnalyse[Datum]&lt;&gt;""),ROW()-2)),"")))</f>
        <v/>
      </c>
      <c r="D151" s="48" t="str">
        <f>IF(ROW()=2,Start!$G$14,IF(B151="","",MIN($I$5,MAX($I$4,D150 + $I$2*(Start!$E$14-C151) - IF(C151 &gt; Start!$E$14,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IF(ROW()=2,Start!$E$14,IF(B152="","",IFERROR(INDEX(tblAnalyse[Eisen],_xlfn.AGGREGATE(15,6,(ROW(tblAnalyse[Datum])-ROW(INDEX(tblAnalyse[Datum],1))+1)/(tblAnalyse[Datum]&lt;&gt;""),ROW()-2)),"")))</f>
        <v/>
      </c>
      <c r="D152" s="48" t="str">
        <f>IF(ROW()=2,Start!$G$14,IF(B152="","",MIN($I$5,MAX($I$4,D151 + $I$2*(Start!$E$14-C152) - IF(C152 &gt; Start!$E$14,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IF(ROW()=2,Start!$E$14,IF(B153="","",IFERROR(INDEX(tblAnalyse[Eisen],_xlfn.AGGREGATE(15,6,(ROW(tblAnalyse[Datum])-ROW(INDEX(tblAnalyse[Datum],1))+1)/(tblAnalyse[Datum]&lt;&gt;""),ROW()-2)),"")))</f>
        <v/>
      </c>
      <c r="D153" s="48" t="str">
        <f>IF(ROW()=2,Start!$G$14,IF(B153="","",MIN($I$5,MAX($I$4,D152 + $I$2*(Start!$E$14-C153) - IF(C153 &gt; Start!$E$14,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IF(ROW()=2,Start!$E$14,IF(B154="","",IFERROR(INDEX(tblAnalyse[Eisen],_xlfn.AGGREGATE(15,6,(ROW(tblAnalyse[Datum])-ROW(INDEX(tblAnalyse[Datum],1))+1)/(tblAnalyse[Datum]&lt;&gt;""),ROW()-2)),"")))</f>
        <v/>
      </c>
      <c r="D154" s="48" t="str">
        <f>IF(ROW()=2,Start!$G$14,IF(B154="","",MIN($I$5,MAX($I$4,D153 + $I$2*(Start!$E$14-C154) - IF(C154 &gt; Start!$E$14,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IF(ROW()=2,Start!$E$14,IF(B155="","",IFERROR(INDEX(tblAnalyse[Eisen],_xlfn.AGGREGATE(15,6,(ROW(tblAnalyse[Datum])-ROW(INDEX(tblAnalyse[Datum],1))+1)/(tblAnalyse[Datum]&lt;&gt;""),ROW()-2)),"")))</f>
        <v/>
      </c>
      <c r="D155" s="48" t="str">
        <f>IF(ROW()=2,Start!$G$14,IF(B155="","",MIN($I$5,MAX($I$4,D154 + $I$2*(Start!$E$14-C155) - IF(C155 &gt; Start!$E$14,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IF(ROW()=2,Start!$E$14,IF(B156="","",IFERROR(INDEX(tblAnalyse[Eisen],_xlfn.AGGREGATE(15,6,(ROW(tblAnalyse[Datum])-ROW(INDEX(tblAnalyse[Datum],1))+1)/(tblAnalyse[Datum]&lt;&gt;""),ROW()-2)),"")))</f>
        <v/>
      </c>
      <c r="D156" s="48" t="str">
        <f>IF(ROW()=2,Start!$G$14,IF(B156="","",MIN($I$5,MAX($I$4,D155 + $I$2*(Start!$E$14-C156) - IF(C156 &gt; Start!$E$14,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IF(ROW()=2,Start!$E$14,IF(B157="","",IFERROR(INDEX(tblAnalyse[Eisen],_xlfn.AGGREGATE(15,6,(ROW(tblAnalyse[Datum])-ROW(INDEX(tblAnalyse[Datum],1))+1)/(tblAnalyse[Datum]&lt;&gt;""),ROW()-2)),"")))</f>
        <v/>
      </c>
      <c r="D157" s="48" t="str">
        <f>IF(ROW()=2,Start!$G$14,IF(B157="","",MIN($I$5,MAX($I$4,D156 + $I$2*(Start!$E$14-C157) - IF(C157 &gt; Start!$E$14,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IF(ROW()=2,Start!$E$14,IF(B158="","",IFERROR(INDEX(tblAnalyse[Eisen],_xlfn.AGGREGATE(15,6,(ROW(tblAnalyse[Datum])-ROW(INDEX(tblAnalyse[Datum],1))+1)/(tblAnalyse[Datum]&lt;&gt;""),ROW()-2)),"")))</f>
        <v/>
      </c>
      <c r="D158" s="48" t="str">
        <f>IF(ROW()=2,Start!$G$14,IF(B158="","",MIN($I$5,MAX($I$4,D157 + $I$2*(Start!$E$14-C158) - IF(C158 &gt; Start!$E$14,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IF(ROW()=2,Start!$E$14,IF(B159="","",IFERROR(INDEX(tblAnalyse[Eisen],_xlfn.AGGREGATE(15,6,(ROW(tblAnalyse[Datum])-ROW(INDEX(tblAnalyse[Datum],1))+1)/(tblAnalyse[Datum]&lt;&gt;""),ROW()-2)),"")))</f>
        <v/>
      </c>
      <c r="D159" s="48" t="str">
        <f>IF(ROW()=2,Start!$G$14,IF(B159="","",MIN($I$5,MAX($I$4,D158 + $I$2*(Start!$E$14-C159) - IF(C159 &gt; Start!$E$14,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IF(ROW()=2,Start!$E$14,IF(B160="","",IFERROR(INDEX(tblAnalyse[Eisen],_xlfn.AGGREGATE(15,6,(ROW(tblAnalyse[Datum])-ROW(INDEX(tblAnalyse[Datum],1))+1)/(tblAnalyse[Datum]&lt;&gt;""),ROW()-2)),"")))</f>
        <v/>
      </c>
      <c r="D160" s="48" t="str">
        <f>IF(ROW()=2,Start!$G$14,IF(B160="","",MIN($I$5,MAX($I$4,D159 + $I$2*(Start!$E$14-C160) - IF(C160 &gt; Start!$E$14,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IF(ROW()=2,Start!$E$14,IF(B161="","",IFERROR(INDEX(tblAnalyse[Eisen],_xlfn.AGGREGATE(15,6,(ROW(tblAnalyse[Datum])-ROW(INDEX(tblAnalyse[Datum],1))+1)/(tblAnalyse[Datum]&lt;&gt;""),ROW()-2)),"")))</f>
        <v/>
      </c>
      <c r="D161" s="48" t="str">
        <f>IF(ROW()=2,Start!$G$14,IF(B161="","",MIN($I$5,MAX($I$4,D160 + $I$2*(Start!$E$14-C161) - IF(C161 &gt; Start!$E$14,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IF(ROW()=2,Start!$E$14,IF(B162="","",IFERROR(INDEX(tblAnalyse[Eisen],_xlfn.AGGREGATE(15,6,(ROW(tblAnalyse[Datum])-ROW(INDEX(tblAnalyse[Datum],1))+1)/(tblAnalyse[Datum]&lt;&gt;""),ROW()-2)),"")))</f>
        <v/>
      </c>
      <c r="D162" s="48" t="str">
        <f>IF(ROW()=2,Start!$G$14,IF(B162="","",MIN($I$5,MAX($I$4,D161 + $I$2*(Start!$E$14-C162) - IF(C162 &gt; Start!$E$14,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IF(ROW()=2,Start!$E$14,IF(B163="","",IFERROR(INDEX(tblAnalyse[Eisen],_xlfn.AGGREGATE(15,6,(ROW(tblAnalyse[Datum])-ROW(INDEX(tblAnalyse[Datum],1))+1)/(tblAnalyse[Datum]&lt;&gt;""),ROW()-2)),"")))</f>
        <v/>
      </c>
      <c r="D163" s="48" t="str">
        <f>IF(ROW()=2,Start!$G$14,IF(B163="","",MIN($I$5,MAX($I$4,D162 + $I$2*(Start!$E$14-C163) - IF(C163 &gt; Start!$E$14,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IF(ROW()=2,Start!$E$14,IF(B164="","",IFERROR(INDEX(tblAnalyse[Eisen],_xlfn.AGGREGATE(15,6,(ROW(tblAnalyse[Datum])-ROW(INDEX(tblAnalyse[Datum],1))+1)/(tblAnalyse[Datum]&lt;&gt;""),ROW()-2)),"")))</f>
        <v/>
      </c>
      <c r="D164" s="48" t="str">
        <f>IF(ROW()=2,Start!$G$14,IF(B164="","",MIN($I$5,MAX($I$4,D163 + $I$2*(Start!$E$14-C164) - IF(C164 &gt; Start!$E$14,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IF(ROW()=2,Start!$E$14,IF(B165="","",IFERROR(INDEX(tblAnalyse[Eisen],_xlfn.AGGREGATE(15,6,(ROW(tblAnalyse[Datum])-ROW(INDEX(tblAnalyse[Datum],1))+1)/(tblAnalyse[Datum]&lt;&gt;""),ROW()-2)),"")))</f>
        <v/>
      </c>
      <c r="D165" s="48" t="str">
        <f>IF(ROW()=2,Start!$G$14,IF(B165="","",MIN($I$5,MAX($I$4,D164 + $I$2*(Start!$E$14-C165) - IF(C165 &gt; Start!$E$14,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IF(ROW()=2,Start!$E$14,IF(B166="","",IFERROR(INDEX(tblAnalyse[Eisen],_xlfn.AGGREGATE(15,6,(ROW(tblAnalyse[Datum])-ROW(INDEX(tblAnalyse[Datum],1))+1)/(tblAnalyse[Datum]&lt;&gt;""),ROW()-2)),"")))</f>
        <v/>
      </c>
      <c r="D166" s="48" t="str">
        <f>IF(ROW()=2,Start!$G$14,IF(B166="","",MIN($I$5,MAX($I$4,D165 + $I$2*(Start!$E$14-C166) - IF(C166 &gt; Start!$E$14,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IF(ROW()=2,Start!$E$14,IF(B167="","",IFERROR(INDEX(tblAnalyse[Eisen],_xlfn.AGGREGATE(15,6,(ROW(tblAnalyse[Datum])-ROW(INDEX(tblAnalyse[Datum],1))+1)/(tblAnalyse[Datum]&lt;&gt;""),ROW()-2)),"")))</f>
        <v/>
      </c>
      <c r="D167" s="48" t="str">
        <f>IF(ROW()=2,Start!$G$14,IF(B167="","",MIN($I$5,MAX($I$4,D166 + $I$2*(Start!$E$14-C167) - IF(C167 &gt; Start!$E$14,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IF(ROW()=2,Start!$E$14,IF(B168="","",IFERROR(INDEX(tblAnalyse[Eisen],_xlfn.AGGREGATE(15,6,(ROW(tblAnalyse[Datum])-ROW(INDEX(tblAnalyse[Datum],1))+1)/(tblAnalyse[Datum]&lt;&gt;""),ROW()-2)),"")))</f>
        <v/>
      </c>
      <c r="D168" s="48" t="str">
        <f>IF(ROW()=2,Start!$G$14,IF(B168="","",MIN($I$5,MAX($I$4,D167 + $I$2*(Start!$E$14-C168) - IF(C168 &gt; Start!$E$14,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IF(ROW()=2,Start!$E$14,IF(B169="","",IFERROR(INDEX(tblAnalyse[Eisen],_xlfn.AGGREGATE(15,6,(ROW(tblAnalyse[Datum])-ROW(INDEX(tblAnalyse[Datum],1))+1)/(tblAnalyse[Datum]&lt;&gt;""),ROW()-2)),"")))</f>
        <v/>
      </c>
      <c r="D169" s="48" t="str">
        <f>IF(ROW()=2,Start!$G$14,IF(B169="","",MIN($I$5,MAX($I$4,D168 + $I$2*(Start!$E$14-C169) - IF(C169 &gt; Start!$E$14,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IF(ROW()=2,Start!$E$14,IF(B170="","",IFERROR(INDEX(tblAnalyse[Eisen],_xlfn.AGGREGATE(15,6,(ROW(tblAnalyse[Datum])-ROW(INDEX(tblAnalyse[Datum],1))+1)/(tblAnalyse[Datum]&lt;&gt;""),ROW()-2)),"")))</f>
        <v/>
      </c>
      <c r="D170" s="48" t="str">
        <f>IF(ROW()=2,Start!$G$14,IF(B170="","",MIN($I$5,MAX($I$4,D169 + $I$2*(Start!$E$14-C170) - IF(C170 &gt; Start!$E$14,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IF(ROW()=2,Start!$E$14,IF(B171="","",IFERROR(INDEX(tblAnalyse[Eisen],_xlfn.AGGREGATE(15,6,(ROW(tblAnalyse[Datum])-ROW(INDEX(tblAnalyse[Datum],1))+1)/(tblAnalyse[Datum]&lt;&gt;""),ROW()-2)),"")))</f>
        <v/>
      </c>
      <c r="D171" s="48" t="str">
        <f>IF(ROW()=2,Start!$G$14,IF(B171="","",MIN($I$5,MAX($I$4,D170 + $I$2*(Start!$E$14-C171) - IF(C171 &gt; Start!$E$14,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IF(ROW()=2,Start!$E$14,IF(B172="","",IFERROR(INDEX(tblAnalyse[Eisen],_xlfn.AGGREGATE(15,6,(ROW(tblAnalyse[Datum])-ROW(INDEX(tblAnalyse[Datum],1))+1)/(tblAnalyse[Datum]&lt;&gt;""),ROW()-2)),"")))</f>
        <v/>
      </c>
      <c r="D172" s="48" t="str">
        <f>IF(ROW()=2,Start!$G$14,IF(B172="","",MIN($I$5,MAX($I$4,D171 + $I$2*(Start!$E$14-C172) - IF(C172 &gt; Start!$E$14,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IF(ROW()=2,Start!$E$14,IF(B173="","",IFERROR(INDEX(tblAnalyse[Eisen],_xlfn.AGGREGATE(15,6,(ROW(tblAnalyse[Datum])-ROW(INDEX(tblAnalyse[Datum],1))+1)/(tblAnalyse[Datum]&lt;&gt;""),ROW()-2)),"")))</f>
        <v/>
      </c>
      <c r="D173" s="48" t="str">
        <f>IF(ROW()=2,Start!$G$14,IF(B173="","",MIN($I$5,MAX($I$4,D172 + $I$2*(Start!$E$14-C173) - IF(C173 &gt; Start!$E$14,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IF(ROW()=2,Start!$E$14,IF(B174="","",IFERROR(INDEX(tblAnalyse[Eisen],_xlfn.AGGREGATE(15,6,(ROW(tblAnalyse[Datum])-ROW(INDEX(tblAnalyse[Datum],1))+1)/(tblAnalyse[Datum]&lt;&gt;""),ROW()-2)),"")))</f>
        <v/>
      </c>
      <c r="D174" s="48" t="str">
        <f>IF(ROW()=2,Start!$G$14,IF(B174="","",MIN($I$5,MAX($I$4,D173 + $I$2*(Start!$E$14-C174) - IF(C174 &gt; Start!$E$14,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IF(ROW()=2,Start!$E$14,IF(B175="","",IFERROR(INDEX(tblAnalyse[Eisen],_xlfn.AGGREGATE(15,6,(ROW(tblAnalyse[Datum])-ROW(INDEX(tblAnalyse[Datum],1))+1)/(tblAnalyse[Datum]&lt;&gt;""),ROW()-2)),"")))</f>
        <v/>
      </c>
      <c r="D175" s="48" t="str">
        <f>IF(ROW()=2,Start!$G$14,IF(B175="","",MIN($I$5,MAX($I$4,D174 + $I$2*(Start!$E$14-C175) - IF(C175 &gt; Start!$E$14,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IF(ROW()=2,Start!$E$14,IF(B176="","",IFERROR(INDEX(tblAnalyse[Eisen],_xlfn.AGGREGATE(15,6,(ROW(tblAnalyse[Datum])-ROW(INDEX(tblAnalyse[Datum],1))+1)/(tblAnalyse[Datum]&lt;&gt;""),ROW()-2)),"")))</f>
        <v/>
      </c>
      <c r="D176" s="48" t="str">
        <f>IF(ROW()=2,Start!$G$14,IF(B176="","",MIN($I$5,MAX($I$4,D175 + $I$2*(Start!$E$14-C176) - IF(C176 &gt; Start!$E$14,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IF(ROW()=2,Start!$E$14,IF(B177="","",IFERROR(INDEX(tblAnalyse[Eisen],_xlfn.AGGREGATE(15,6,(ROW(tblAnalyse[Datum])-ROW(INDEX(tblAnalyse[Datum],1))+1)/(tblAnalyse[Datum]&lt;&gt;""),ROW()-2)),"")))</f>
        <v/>
      </c>
      <c r="D177" s="48" t="str">
        <f>IF(ROW()=2,Start!$G$14,IF(B177="","",MIN($I$5,MAX($I$4,D176 + $I$2*(Start!$E$14-C177) - IF(C177 &gt; Start!$E$14,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IF(ROW()=2,Start!$E$14,IF(B178="","",IFERROR(INDEX(tblAnalyse[Eisen],_xlfn.AGGREGATE(15,6,(ROW(tblAnalyse[Datum])-ROW(INDEX(tblAnalyse[Datum],1))+1)/(tblAnalyse[Datum]&lt;&gt;""),ROW()-2)),"")))</f>
        <v/>
      </c>
      <c r="D178" s="48" t="str">
        <f>IF(ROW()=2,Start!$G$14,IF(B178="","",MIN($I$5,MAX($I$4,D177 + $I$2*(Start!$E$14-C178) - IF(C178 &gt; Start!$E$14,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IF(ROW()=2,Start!$E$14,IF(B179="","",IFERROR(INDEX(tblAnalyse[Eisen],_xlfn.AGGREGATE(15,6,(ROW(tblAnalyse[Datum])-ROW(INDEX(tblAnalyse[Datum],1))+1)/(tblAnalyse[Datum]&lt;&gt;""),ROW()-2)),"")))</f>
        <v/>
      </c>
      <c r="D179" s="48" t="str">
        <f>IF(ROW()=2,Start!$G$14,IF(B179="","",MIN($I$5,MAX($I$4,D178 + $I$2*(Start!$E$14-C179) - IF(C179 &gt; Start!$E$14,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IF(ROW()=2,Start!$E$14,IF(B180="","",IFERROR(INDEX(tblAnalyse[Eisen],_xlfn.AGGREGATE(15,6,(ROW(tblAnalyse[Datum])-ROW(INDEX(tblAnalyse[Datum],1))+1)/(tblAnalyse[Datum]&lt;&gt;""),ROW()-2)),"")))</f>
        <v/>
      </c>
      <c r="D180" s="48" t="str">
        <f>IF(ROW()=2,Start!$G$14,IF(B180="","",MIN($I$5,MAX($I$4,D179 + $I$2*(Start!$E$14-C180) - IF(C180 &gt; Start!$E$14,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IF(ROW()=2,Start!$E$14,IF(B181="","",IFERROR(INDEX(tblAnalyse[Eisen],_xlfn.AGGREGATE(15,6,(ROW(tblAnalyse[Datum])-ROW(INDEX(tblAnalyse[Datum],1))+1)/(tblAnalyse[Datum]&lt;&gt;""),ROW()-2)),"")))</f>
        <v/>
      </c>
      <c r="D181" s="48" t="str">
        <f>IF(ROW()=2,Start!$G$14,IF(B181="","",MIN($I$5,MAX($I$4,D180 + $I$2*(Start!$E$14-C181) - IF(C181 &gt; Start!$E$14,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IF(ROW()=2,Start!$E$14,IF(B182="","",IFERROR(INDEX(tblAnalyse[Eisen],_xlfn.AGGREGATE(15,6,(ROW(tblAnalyse[Datum])-ROW(INDEX(tblAnalyse[Datum],1))+1)/(tblAnalyse[Datum]&lt;&gt;""),ROW()-2)),"")))</f>
        <v/>
      </c>
      <c r="D182" s="48" t="str">
        <f>IF(ROW()=2,Start!$G$14,IF(B182="","",MIN($I$5,MAX($I$4,D181 + $I$2*(Start!$E$14-C182) - IF(C182 &gt; Start!$E$14,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IF(ROW()=2,Start!$E$14,IF(B183="","",IFERROR(INDEX(tblAnalyse[Eisen],_xlfn.AGGREGATE(15,6,(ROW(tblAnalyse[Datum])-ROW(INDEX(tblAnalyse[Datum],1))+1)/(tblAnalyse[Datum]&lt;&gt;""),ROW()-2)),"")))</f>
        <v/>
      </c>
      <c r="D183" s="48" t="str">
        <f>IF(ROW()=2,Start!$G$14,IF(B183="","",MIN($I$5,MAX($I$4,D182 + $I$2*(Start!$E$14-C183) - IF(C183 &gt; Start!$E$14,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IF(ROW()=2,Start!$E$14,IF(B184="","",IFERROR(INDEX(tblAnalyse[Eisen],_xlfn.AGGREGATE(15,6,(ROW(tblAnalyse[Datum])-ROW(INDEX(tblAnalyse[Datum],1))+1)/(tblAnalyse[Datum]&lt;&gt;""),ROW()-2)),"")))</f>
        <v/>
      </c>
      <c r="D184" s="48" t="str">
        <f>IF(ROW()=2,Start!$G$14,IF(B184="","",MIN($I$5,MAX($I$4,D183 + $I$2*(Start!$E$14-C184) - IF(C184 &gt; Start!$E$14,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IF(ROW()=2,Start!$E$14,IF(B185="","",IFERROR(INDEX(tblAnalyse[Eisen],_xlfn.AGGREGATE(15,6,(ROW(tblAnalyse[Datum])-ROW(INDEX(tblAnalyse[Datum],1))+1)/(tblAnalyse[Datum]&lt;&gt;""),ROW()-2)),"")))</f>
        <v/>
      </c>
      <c r="D185" s="48" t="str">
        <f>IF(ROW()=2,Start!$G$14,IF(B185="","",MIN($I$5,MAX($I$4,D184 + $I$2*(Start!$E$14-C185) - IF(C185 &gt; Start!$E$14,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IF(ROW()=2,Start!$E$14,IF(B186="","",IFERROR(INDEX(tblAnalyse[Eisen],_xlfn.AGGREGATE(15,6,(ROW(tblAnalyse[Datum])-ROW(INDEX(tblAnalyse[Datum],1))+1)/(tblAnalyse[Datum]&lt;&gt;""),ROW()-2)),"")))</f>
        <v/>
      </c>
      <c r="D186" s="48" t="str">
        <f>IF(ROW()=2,Start!$G$14,IF(B186="","",MIN($I$5,MAX($I$4,D185 + $I$2*(Start!$E$14-C186) - IF(C186 &gt; Start!$E$14,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IF(ROW()=2,Start!$E$14,IF(B187="","",IFERROR(INDEX(tblAnalyse[Eisen],_xlfn.AGGREGATE(15,6,(ROW(tblAnalyse[Datum])-ROW(INDEX(tblAnalyse[Datum],1))+1)/(tblAnalyse[Datum]&lt;&gt;""),ROW()-2)),"")))</f>
        <v/>
      </c>
      <c r="D187" s="48" t="str">
        <f>IF(ROW()=2,Start!$G$14,IF(B187="","",MIN($I$5,MAX($I$4,D186 + $I$2*(Start!$E$14-C187) - IF(C187 &gt; Start!$E$14,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IF(ROW()=2,Start!$E$14,IF(B188="","",IFERROR(INDEX(tblAnalyse[Eisen],_xlfn.AGGREGATE(15,6,(ROW(tblAnalyse[Datum])-ROW(INDEX(tblAnalyse[Datum],1))+1)/(tblAnalyse[Datum]&lt;&gt;""),ROW()-2)),"")))</f>
        <v/>
      </c>
      <c r="D188" s="48" t="str">
        <f>IF(ROW()=2,Start!$G$14,IF(B188="","",MIN($I$5,MAX($I$4,D187 + $I$2*(Start!$E$14-C188) - IF(C188 &gt; Start!$E$14,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IF(ROW()=2,Start!$E$14,IF(B189="","",IFERROR(INDEX(tblAnalyse[Eisen],_xlfn.AGGREGATE(15,6,(ROW(tblAnalyse[Datum])-ROW(INDEX(tblAnalyse[Datum],1))+1)/(tblAnalyse[Datum]&lt;&gt;""),ROW()-2)),"")))</f>
        <v/>
      </c>
      <c r="D189" s="48" t="str">
        <f>IF(ROW()=2,Start!$G$14,IF(B189="","",MIN($I$5,MAX($I$4,D188 + $I$2*(Start!$E$14-C189) - IF(C189 &gt; Start!$E$14,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IF(ROW()=2,Start!$E$14,IF(B190="","",IFERROR(INDEX(tblAnalyse[Eisen],_xlfn.AGGREGATE(15,6,(ROW(tblAnalyse[Datum])-ROW(INDEX(tblAnalyse[Datum],1))+1)/(tblAnalyse[Datum]&lt;&gt;""),ROW()-2)),"")))</f>
        <v/>
      </c>
      <c r="D190" s="48" t="str">
        <f>IF(ROW()=2,Start!$G$14,IF(B190="","",MIN($I$5,MAX($I$4,D189 + $I$2*(Start!$E$14-C190) - IF(C190 &gt; Start!$E$14,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IF(ROW()=2,Start!$E$14,IF(B191="","",IFERROR(INDEX(tblAnalyse[Eisen],_xlfn.AGGREGATE(15,6,(ROW(tblAnalyse[Datum])-ROW(INDEX(tblAnalyse[Datum],1))+1)/(tblAnalyse[Datum]&lt;&gt;""),ROW()-2)),"")))</f>
        <v/>
      </c>
      <c r="D191" s="48" t="str">
        <f>IF(ROW()=2,Start!$G$14,IF(B191="","",MIN($I$5,MAX($I$4,D190 + $I$2*(Start!$E$14-C191) - IF(C191 &gt; Start!$E$14,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IF(ROW()=2,Start!$E$14,IF(B192="","",IFERROR(INDEX(tblAnalyse[Eisen],_xlfn.AGGREGATE(15,6,(ROW(tblAnalyse[Datum])-ROW(INDEX(tblAnalyse[Datum],1))+1)/(tblAnalyse[Datum]&lt;&gt;""),ROW()-2)),"")))</f>
        <v/>
      </c>
      <c r="D192" s="48" t="str">
        <f>IF(ROW()=2,Start!$G$14,IF(B192="","",MIN($I$5,MAX($I$4,D191 + $I$2*(Start!$E$14-C192) - IF(C192 &gt; Start!$E$14,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IF(ROW()=2,Start!$E$14,IF(B193="","",IFERROR(INDEX(tblAnalyse[Eisen],_xlfn.AGGREGATE(15,6,(ROW(tblAnalyse[Datum])-ROW(INDEX(tblAnalyse[Datum],1))+1)/(tblAnalyse[Datum]&lt;&gt;""),ROW()-2)),"")))</f>
        <v/>
      </c>
      <c r="D193" s="48" t="str">
        <f>IF(ROW()=2,Start!$G$14,IF(B193="","",MIN($I$5,MAX($I$4,D192 + $I$2*(Start!$E$14-C193) - IF(C193 &gt; Start!$E$14,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IF(ROW()=2,Start!$E$14,IF(B194="","",IFERROR(INDEX(tblAnalyse[Eisen],_xlfn.AGGREGATE(15,6,(ROW(tblAnalyse[Datum])-ROW(INDEX(tblAnalyse[Datum],1))+1)/(tblAnalyse[Datum]&lt;&gt;""),ROW()-2)),"")))</f>
        <v/>
      </c>
      <c r="D194" s="48" t="str">
        <f>IF(ROW()=2,Start!$G$14,IF(B194="","",MIN($I$5,MAX($I$4,D193 + $I$2*(Start!$E$14-C194) - IF(C194 &gt; Start!$E$14,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IF(ROW()=2,Start!$E$14,IF(B195="","",IFERROR(INDEX(tblAnalyse[Eisen],_xlfn.AGGREGATE(15,6,(ROW(tblAnalyse[Datum])-ROW(INDEX(tblAnalyse[Datum],1))+1)/(tblAnalyse[Datum]&lt;&gt;""),ROW()-2)),"")))</f>
        <v/>
      </c>
      <c r="D195" s="48" t="str">
        <f>IF(ROW()=2,Start!$G$14,IF(B195="","",MIN($I$5,MAX($I$4,D194 + $I$2*(Start!$E$14-C195) - IF(C195 &gt; Start!$E$14,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IF(ROW()=2,Start!$E$14,IF(B196="","",IFERROR(INDEX(tblAnalyse[Eisen],_xlfn.AGGREGATE(15,6,(ROW(tblAnalyse[Datum])-ROW(INDEX(tblAnalyse[Datum],1))+1)/(tblAnalyse[Datum]&lt;&gt;""),ROW()-2)),"")))</f>
        <v/>
      </c>
      <c r="D196" s="48" t="str">
        <f>IF(ROW()=2,Start!$G$14,IF(B196="","",MIN($I$5,MAX($I$4,D195 + $I$2*(Start!$E$14-C196) - IF(C196 &gt; Start!$E$14,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IF(ROW()=2,Start!$E$14,IF(B197="","",IFERROR(INDEX(tblAnalyse[Eisen],_xlfn.AGGREGATE(15,6,(ROW(tblAnalyse[Datum])-ROW(INDEX(tblAnalyse[Datum],1))+1)/(tblAnalyse[Datum]&lt;&gt;""),ROW()-2)),"")))</f>
        <v/>
      </c>
      <c r="D197" s="48" t="str">
        <f>IF(ROW()=2,Start!$G$14,IF(B197="","",MIN($I$5,MAX($I$4,D196 + $I$2*(Start!$E$14-C197) - IF(C197 &gt; Start!$E$14,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IF(ROW()=2,Start!$E$14,IF(B198="","",IFERROR(INDEX(tblAnalyse[Eisen],_xlfn.AGGREGATE(15,6,(ROW(tblAnalyse[Datum])-ROW(INDEX(tblAnalyse[Datum],1))+1)/(tblAnalyse[Datum]&lt;&gt;""),ROW()-2)),"")))</f>
        <v/>
      </c>
      <c r="D198" s="48" t="str">
        <f>IF(ROW()=2,Start!$G$14,IF(B198="","",MIN($I$5,MAX($I$4,D197 + $I$2*(Start!$E$14-C198) - IF(C198 &gt; Start!$E$14,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IF(ROW()=2,Start!$E$14,IF(B199="","",IFERROR(INDEX(tblAnalyse[Eisen],_xlfn.AGGREGATE(15,6,(ROW(tblAnalyse[Datum])-ROW(INDEX(tblAnalyse[Datum],1))+1)/(tblAnalyse[Datum]&lt;&gt;""),ROW()-2)),"")))</f>
        <v/>
      </c>
      <c r="D199" s="48" t="str">
        <f>IF(ROW()=2,Start!$G$14,IF(B199="","",MIN($I$5,MAX($I$4,D198 + $I$2*(Start!$E$14-C199) - IF(C199 &gt; Start!$E$14,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IF(ROW()=2,Start!$E$14,IF(B200="","",IFERROR(INDEX(tblAnalyse[Eisen],_xlfn.AGGREGATE(15,6,(ROW(tblAnalyse[Datum])-ROW(INDEX(tblAnalyse[Datum],1))+1)/(tblAnalyse[Datum]&lt;&gt;""),ROW()-2)),"")))</f>
        <v/>
      </c>
      <c r="D200" s="48" t="str">
        <f>IF(ROW()=2,Start!$G$14,IF(B200="","",MIN($I$5,MAX($I$4,D199 + $I$2*(Start!$E$14-C200) - IF(C200 &gt; Start!$E$14,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IF(ROW()=2,Start!$E$14,IF(B201="","",IFERROR(INDEX(tblAnalyse[Eisen],_xlfn.AGGREGATE(15,6,(ROW(tblAnalyse[Datum])-ROW(INDEX(tblAnalyse[Datum],1))+1)/(tblAnalyse[Datum]&lt;&gt;""),ROW()-2)),"")))</f>
        <v/>
      </c>
      <c r="D201" s="48" t="str">
        <f>IF(ROW()=2,Start!$G$14,IF(B201="","",MIN($I$5,MAX($I$4,D200 + $I$2*(Start!$E$14-C201) - IF(C201 &gt; Start!$E$14,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WhTuMP2vZqn2RHN5Ki2TmOvsmeCMY+L84O1OJxyhALwxcKtHCmddnTwFmg5h2/GbAYJ+iGYIdfRqZYjLG3R+Bg==" saltValue="rAMl4gxrOD2tyiOGoMS4Sw==" spinCount="100000" sheet="1" objects="1" scenarios="1" selectLockedCells="1"/>
  <conditionalFormatting sqref="A2:F201">
    <cfRule type="expression" dxfId="17" priority="1">
      <formula>$B2&lt;&gt;""</formula>
    </cfRule>
    <cfRule type="expression" dxfId="16" priority="2">
      <formula>AND($B2&lt;&gt;"",ISEVEN(ROW()))</formula>
    </cfRule>
  </conditionalFormatting>
  <pageMargins left="0.7" right="0.7" top="0.78740157499999996" bottom="0.78740157499999996"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6E5D4-A6B2-4A94-9384-3A0185EA4C7A}">
  <sheetPr codeName="Tabelle6">
    <tabColor theme="9"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39" customWidth="1"/>
    <col min="3" max="3" width="9.7109375" style="39" customWidth="1"/>
    <col min="4" max="4" width="18" style="39" customWidth="1"/>
    <col min="5" max="5" width="6.28515625" hidden="1" customWidth="1"/>
    <col min="6" max="6" width="8.28515625" hidden="1" customWidth="1"/>
    <col min="7" max="7" width="3.5703125" customWidth="1"/>
    <col min="8" max="8" width="23.85546875" customWidth="1"/>
    <col min="9" max="9" width="5.5703125" customWidth="1"/>
  </cols>
  <sheetData>
    <row r="1" spans="1:21" ht="30" customHeight="1" x14ac:dyDescent="0.25">
      <c r="A1" s="40" t="s">
        <v>5</v>
      </c>
      <c r="B1" s="56" t="s">
        <v>42</v>
      </c>
      <c r="C1" s="57" t="s">
        <v>54</v>
      </c>
      <c r="D1" s="57" t="s">
        <v>55</v>
      </c>
      <c r="E1" s="57" t="s">
        <v>0</v>
      </c>
      <c r="F1" s="58" t="s">
        <v>6</v>
      </c>
      <c r="G1" s="64"/>
      <c r="H1" s="64"/>
      <c r="I1" s="64"/>
      <c r="J1" s="45"/>
      <c r="K1" s="45"/>
      <c r="L1" s="45"/>
      <c r="M1" s="45"/>
      <c r="N1" s="45"/>
      <c r="O1" s="45"/>
      <c r="P1" s="45"/>
      <c r="Q1" s="45"/>
      <c r="R1" s="45"/>
      <c r="S1" s="45"/>
      <c r="T1" s="45"/>
      <c r="U1" s="45"/>
    </row>
    <row r="2" spans="1:21" ht="15" customHeight="1" x14ac:dyDescent="0.25">
      <c r="A2" s="60">
        <v>0</v>
      </c>
      <c r="B2" s="47" cm="1">
        <f t="array" ref="B2">IF(ROW()=2,Start!$G$3,IFERROR(INDEX(tblAnalyse[Datum],_xlfn.AGGREGATE(15,6,(ROW(tblAnalyse[Datum])-ROW(INDEX(tblAnalyse[Datum],1))+1)/(tblAnalyse[Datum]&lt;&gt;""),ROW()-2)),""))</f>
        <v>45994</v>
      </c>
      <c r="C2" s="48" cm="1">
        <f t="array" ref="C2">IF(ROW()=2,Start!$E$15,IF(B2="","",IFERROR(INDEX(tblAnalyse[Mangan],_xlfn.AGGREGATE(15,6,(ROW(tblAnalyse[Datum])-ROW(INDEX(tblAnalyse[Datum],1))+1)/(tblAnalyse[Datum]&lt;&gt;""),ROW()-2)),"")))</f>
        <v>0.5</v>
      </c>
      <c r="D2" s="48">
        <f>IF(ROW()=2,Start!$G$15,IF(B2="","",MIN($I$5,MAX($I$4,D1 + $I$2*(Start!$E$15-C2) - IF(C2 &gt; Start!$E$15, $I$3*E2, 0)))))</f>
        <v>0.7</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1.5</v>
      </c>
      <c r="J2" s="54"/>
      <c r="K2" s="54"/>
      <c r="L2" s="54"/>
      <c r="M2" s="54"/>
      <c r="N2" s="54"/>
      <c r="O2" s="54"/>
      <c r="P2" s="54"/>
      <c r="Q2" s="54"/>
      <c r="R2" s="54"/>
      <c r="S2" s="54"/>
      <c r="T2" s="54"/>
      <c r="U2" s="54"/>
    </row>
    <row r="3" spans="1:21" ht="15" customHeight="1" x14ac:dyDescent="0.25">
      <c r="A3" s="60">
        <f>IF(B3="","",COUNT($B$3:B3))</f>
        <v>1</v>
      </c>
      <c r="B3" s="47" cm="1">
        <f t="array" ref="B3">IF(ROW()=2,Start!$G$3,IFERROR(INDEX(tblAnalyse[Datum],_xlfn.AGGREGATE(15,6,(ROW(tblAnalyse[Datum])-ROW(INDEX(tblAnalyse[Datum],1))+1)/(tblAnalyse[Datum]&lt;&gt;""),ROW()-2)),""))</f>
        <v>46027</v>
      </c>
      <c r="C3" s="48" cm="1">
        <f t="array" ref="C3">IF(ROW()=2,Start!$E$15,IF(B3="","",IFERROR(INDEX(tblAnalyse[Mangan],_xlfn.AGGREGATE(15,6,(ROW(tblAnalyse[Datum])-ROW(INDEX(tblAnalyse[Datum],1))+1)/(tblAnalyse[Datum]&lt;&gt;""),ROW()-2)),"")))</f>
        <v>0.3</v>
      </c>
      <c r="D3" s="48">
        <f>IF(ROW()=2,Start!$G$15,IF(B3="","",MIN($I$5,MAX($I$4,D2 + $I$2*(Start!$E$15-C3) - IF(C3 &gt; Start!$E$15, $I$3*E3, 0)))))</f>
        <v>1</v>
      </c>
      <c r="E3" s="49">
        <f t="shared" ref="E3:E61" ca="1" si="0">IF(ROW()=2,0,IF(B3="","",IF(ROW()=3,(C3-C2)/F3,SLOPE(OFFSET(C3,-2,0,3,1),OFFSET(F3,-2,0,3,1)))))</f>
        <v>-6.0606060606060606E-3</v>
      </c>
      <c r="F3" s="49" cm="1">
        <f t="array" ref="F3">IF(ROW()=2,0,IF(B3="","",IFERROR(INDEX(tblAnalyse[Kumulative Zeit],_xlfn.AGGREGATE(15,6,(ROW(tblAnalyse[Datum])-ROW(INDEX(tblAnalyse[Datum],1))+1)/(tblAnalyse[Datum]&lt;&gt;""),ROW()-2)),"")))</f>
        <v>33</v>
      </c>
      <c r="G3" s="45"/>
      <c r="H3" s="50" t="s">
        <v>4</v>
      </c>
      <c r="I3" s="61">
        <v>5</v>
      </c>
      <c r="J3" s="54"/>
      <c r="K3" s="54"/>
      <c r="L3" s="54"/>
      <c r="M3" s="54"/>
      <c r="N3" s="54"/>
      <c r="O3" s="54"/>
      <c r="P3" s="54"/>
      <c r="Q3" s="54"/>
      <c r="R3" s="54"/>
      <c r="S3" s="54"/>
      <c r="T3" s="54"/>
      <c r="U3" s="54"/>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IF(ROW()=2,Start!$E$15,IF(B4="","",IFERROR(INDEX(tblAnalyse[Mangan],_xlfn.AGGREGATE(15,6,(ROW(tblAnalyse[Datum])-ROW(INDEX(tblAnalyse[Datum],1))+1)/(tblAnalyse[Datum]&lt;&gt;""),ROW()-2)),"")))</f>
        <v>0.5</v>
      </c>
      <c r="D4" s="48">
        <f>IF(ROW()=2,Start!$G$15,IF(B4="","",MIN($I$5,MAX($I$4,D3 + $I$2*(Start!$E$15-C4) - IF(C4 &gt; Start!$E$15, $I$3*E4, 0)))))</f>
        <v>1</v>
      </c>
      <c r="E4" s="49">
        <f t="shared" ca="1" si="0"/>
        <v>5.7653502450274039E-5</v>
      </c>
      <c r="F4" s="49" cm="1">
        <f t="array" ref="F4">IF(ROW()=2,0,IF(B4="","",IFERROR(INDEX(tblAnalyse[Kumulative Zeit],_xlfn.AGGREGATE(15,6,(ROW(tblAnalyse[Datum])-ROW(INDEX(tblAnalyse[Datum],1))+1)/(tblAnalyse[Datum]&lt;&gt;""),ROW()-2)),"")))</f>
        <v>68</v>
      </c>
      <c r="G4" s="45"/>
      <c r="H4" s="50" t="s">
        <v>1</v>
      </c>
      <c r="I4" s="61">
        <v>0.1</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IF(ROW()=2,Start!$E$15,IF(B5="","",IFERROR(INDEX(tblAnalyse[Mangan],_xlfn.AGGREGATE(15,6,(ROW(tblAnalyse[Datum])-ROW(INDEX(tblAnalyse[Datum],1))+1)/(tblAnalyse[Datum]&lt;&gt;""),ROW()-2)),"")))</f>
        <v>0.1</v>
      </c>
      <c r="D5" s="48">
        <f>IF(ROW()=2,Start!$G$15,IF(B5="","",MIN($I$5,MAX($I$4,D4 + $I$2*(Start!$E$15-C5) - IF(C5 &gt; Start!$E$15, $I$3*E5, 0)))))</f>
        <v>1.6</v>
      </c>
      <c r="E5" s="49">
        <f t="shared" ca="1" si="0"/>
        <v>-2.4340075419952006E-3</v>
      </c>
      <c r="F5" s="49" cm="1">
        <f t="array" ref="F5">IF(ROW()=2,0,IF(B5="","",IFERROR(INDEX(tblAnalyse[Kumulative Zeit],_xlfn.AGGREGATE(15,6,(ROW(tblAnalyse[Datum])-ROW(INDEX(tblAnalyse[Datum],1))+1)/(tblAnalyse[Datum]&lt;&gt;""),ROW()-2)),"")))</f>
        <v>139</v>
      </c>
      <c r="G5" s="45"/>
      <c r="H5" s="50" t="s">
        <v>2</v>
      </c>
      <c r="I5" s="61">
        <v>5</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IF(ROW()=2,Start!$E$15,IF(B6="","",IFERROR(INDEX(tblAnalyse[Mangan],_xlfn.AGGREGATE(15,6,(ROW(tblAnalyse[Datum])-ROW(INDEX(tblAnalyse[Datum],1))+1)/(tblAnalyse[Datum]&lt;&gt;""),ROW()-2)),"")))</f>
        <v>0.1</v>
      </c>
      <c r="D6" s="48">
        <f>IF(ROW()=2,Start!$G$15,IF(B6="","",MIN($I$5,MAX($I$4,D5 + $I$2*(Start!$E$15-C6) - IF(C6 &gt; Start!$E$15, $I$3*E6, 0)))))</f>
        <v>2.2000000000000002</v>
      </c>
      <c r="E6" s="49">
        <f t="shared" ca="1" si="0"/>
        <v>-4.397033953427866E-3</v>
      </c>
      <c r="F6" s="49" cm="1">
        <f t="array" ref="F6">IF(ROW()=2,0,IF(B6="","",IFERROR(INDEX(tblAnalyse[Kumulative Zeit],_xlfn.AGGREGATE(15,6,(ROW(tblAnalyse[Datum])-ROW(INDEX(tblAnalyse[Datum],1))+1)/(tblAnalyse[Datum]&lt;&gt;""),ROW()-2)),"")))</f>
        <v>166</v>
      </c>
      <c r="G6" s="45"/>
      <c r="H6" s="45"/>
      <c r="I6" s="45"/>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IF(ROW()=2,Start!$E$15,IF(B7="","",IFERROR(INDEX(tblAnalyse[Mangan],_xlfn.AGGREGATE(15,6,(ROW(tblAnalyse[Datum])-ROW(INDEX(tblAnalyse[Datum],1))+1)/(tblAnalyse[Datum]&lt;&gt;""),ROW()-2)),"")))</f>
        <v/>
      </c>
      <c r="D7" s="48" t="str">
        <f>IF(ROW()=2,Start!$G$15,IF(B7="","",MIN($I$5,MAX($I$4,D6 + $I$2*(Start!$E$15-C7) - IF(C7 &gt; Start!$E$15,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IF(ROW()=2,Start!$E$15,IF(B8="","",IFERROR(INDEX(tblAnalyse[Mangan],_xlfn.AGGREGATE(15,6,(ROW(tblAnalyse[Datum])-ROW(INDEX(tblAnalyse[Datum],1))+1)/(tblAnalyse[Datum]&lt;&gt;""),ROW()-2)),"")))</f>
        <v/>
      </c>
      <c r="D8" s="48" t="str">
        <f>IF(ROW()=2,Start!$G$15,IF(B8="","",MIN($I$5,MAX($I$4,D7 + $I$2*(Start!$E$15-C8) - IF(C8 &gt; Start!$E$15,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IF(ROW()=2,Start!$E$15,IF(B9="","",IFERROR(INDEX(tblAnalyse[Mangan],_xlfn.AGGREGATE(15,6,(ROW(tblAnalyse[Datum])-ROW(INDEX(tblAnalyse[Datum],1))+1)/(tblAnalyse[Datum]&lt;&gt;""),ROW()-2)),"")))</f>
        <v/>
      </c>
      <c r="D9" s="48" t="str">
        <f>IF(ROW()=2,Start!$G$15,IF(B9="","",MIN($I$5,MAX($I$4,D8 + $I$2*(Start!$E$15-C9) - IF(C9 &gt; Start!$E$15,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IF(ROW()=2,Start!$E$15,IF(B10="","",IFERROR(INDEX(tblAnalyse[Mangan],_xlfn.AGGREGATE(15,6,(ROW(tblAnalyse[Datum])-ROW(INDEX(tblAnalyse[Datum],1))+1)/(tblAnalyse[Datum]&lt;&gt;""),ROW()-2)),"")))</f>
        <v/>
      </c>
      <c r="D10" s="48" t="str">
        <f>IF(ROW()=2,Start!$G$15,IF(B10="","",MIN($I$5,MAX($I$4,D9 + $I$2*(Start!$E$15-C10) - IF(C10 &gt; Start!$E$15,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IF(ROW()=2,Start!$E$15,IF(B11="","",IFERROR(INDEX(tblAnalyse[Mangan],_xlfn.AGGREGATE(15,6,(ROW(tblAnalyse[Datum])-ROW(INDEX(tblAnalyse[Datum],1))+1)/(tblAnalyse[Datum]&lt;&gt;""),ROW()-2)),"")))</f>
        <v/>
      </c>
      <c r="D11" s="48" t="str">
        <f>IF(ROW()=2,Start!$G$15,IF(B11="","",MIN($I$5,MAX($I$4,D10 + $I$2*(Start!$E$15-C11) - IF(C11 &gt; Start!$E$15,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IF(ROW()=2,Start!$E$15,IF(B12="","",IFERROR(INDEX(tblAnalyse[Mangan],_xlfn.AGGREGATE(15,6,(ROW(tblAnalyse[Datum])-ROW(INDEX(tblAnalyse[Datum],1))+1)/(tblAnalyse[Datum]&lt;&gt;""),ROW()-2)),"")))</f>
        <v/>
      </c>
      <c r="D12" s="48" t="str">
        <f>IF(ROW()=2,Start!$G$15,IF(B12="","",MIN($I$5,MAX($I$4,D11 + $I$2*(Start!$E$15-C12) - IF(C12 &gt; Start!$E$15,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IF(ROW()=2,Start!$E$15,IF(B13="","",IFERROR(INDEX(tblAnalyse[Mangan],_xlfn.AGGREGATE(15,6,(ROW(tblAnalyse[Datum])-ROW(INDEX(tblAnalyse[Datum],1))+1)/(tblAnalyse[Datum]&lt;&gt;""),ROW()-2)),"")))</f>
        <v/>
      </c>
      <c r="D13" s="48" t="str">
        <f>IF(ROW()=2,Start!$G$15,IF(B13="","",MIN($I$5,MAX($I$4,D12 + $I$2*(Start!$E$15-C13) - IF(C13 &gt; Start!$E$15,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IF(ROW()=2,Start!$E$15,IF(B14="","",IFERROR(INDEX(tblAnalyse[Mangan],_xlfn.AGGREGATE(15,6,(ROW(tblAnalyse[Datum])-ROW(INDEX(tblAnalyse[Datum],1))+1)/(tblAnalyse[Datum]&lt;&gt;""),ROW()-2)),"")))</f>
        <v/>
      </c>
      <c r="D14" s="48" t="str">
        <f>IF(ROW()=2,Start!$G$15,IF(B14="","",MIN($I$5,MAX($I$4,D13 + $I$2*(Start!$E$15-C14) - IF(C14 &gt; Start!$E$15,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IF(ROW()=2,Start!$E$15,IF(B15="","",IFERROR(INDEX(tblAnalyse[Mangan],_xlfn.AGGREGATE(15,6,(ROW(tblAnalyse[Datum])-ROW(INDEX(tblAnalyse[Datum],1))+1)/(tblAnalyse[Datum]&lt;&gt;""),ROW()-2)),"")))</f>
        <v/>
      </c>
      <c r="D15" s="48" t="str">
        <f>IF(ROW()=2,Start!$G$15,IF(B15="","",MIN($I$5,MAX($I$4,D14 + $I$2*(Start!$E$15-C15) - IF(C15 &gt; Start!$E$15,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IF(ROW()=2,Start!$E$15,IF(B16="","",IFERROR(INDEX(tblAnalyse[Mangan],_xlfn.AGGREGATE(15,6,(ROW(tblAnalyse[Datum])-ROW(INDEX(tblAnalyse[Datum],1))+1)/(tblAnalyse[Datum]&lt;&gt;""),ROW()-2)),"")))</f>
        <v/>
      </c>
      <c r="D16" s="48" t="str">
        <f>IF(ROW()=2,Start!$G$15,IF(B16="","",MIN($I$5,MAX($I$4,D15 + $I$2*(Start!$E$15-C16) - IF(C16 &gt; Start!$E$15,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IF(ROW()=2,Start!$E$15,IF(B17="","",IFERROR(INDEX(tblAnalyse[Mangan],_xlfn.AGGREGATE(15,6,(ROW(tblAnalyse[Datum])-ROW(INDEX(tblAnalyse[Datum],1))+1)/(tblAnalyse[Datum]&lt;&gt;""),ROW()-2)),"")))</f>
        <v/>
      </c>
      <c r="D17" s="48" t="str">
        <f>IF(ROW()=2,Start!$G$15,IF(B17="","",MIN($I$5,MAX($I$4,D16 + $I$2*(Start!$E$15-C17) - IF(C17 &gt; Start!$E$15,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IF(ROW()=2,Start!$E$15,IF(B18="","",IFERROR(INDEX(tblAnalyse[Mangan],_xlfn.AGGREGATE(15,6,(ROW(tblAnalyse[Datum])-ROW(INDEX(tblAnalyse[Datum],1))+1)/(tblAnalyse[Datum]&lt;&gt;""),ROW()-2)),"")))</f>
        <v/>
      </c>
      <c r="D18" s="48" t="str">
        <f>IF(ROW()=2,Start!$G$15,IF(B18="","",MIN($I$5,MAX($I$4,D17 + $I$2*(Start!$E$15-C18) - IF(C18 &gt; Start!$E$15,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IF(ROW()=2,Start!$E$15,IF(B19="","",IFERROR(INDEX(tblAnalyse[Mangan],_xlfn.AGGREGATE(15,6,(ROW(tblAnalyse[Datum])-ROW(INDEX(tblAnalyse[Datum],1))+1)/(tblAnalyse[Datum]&lt;&gt;""),ROW()-2)),"")))</f>
        <v/>
      </c>
      <c r="D19" s="48" t="str">
        <f>IF(ROW()=2,Start!$G$15,IF(B19="","",MIN($I$5,MAX($I$4,D18 + $I$2*(Start!$E$15-C19) - IF(C19 &gt; Start!$E$15,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IF(ROW()=2,Start!$E$15,IF(B20="","",IFERROR(INDEX(tblAnalyse[Mangan],_xlfn.AGGREGATE(15,6,(ROW(tblAnalyse[Datum])-ROW(INDEX(tblAnalyse[Datum],1))+1)/(tblAnalyse[Datum]&lt;&gt;""),ROW()-2)),"")))</f>
        <v/>
      </c>
      <c r="D20" s="48" t="str">
        <f>IF(ROW()=2,Start!$G$15,IF(B20="","",MIN($I$5,MAX($I$4,D19 + $I$2*(Start!$E$15-C20) - IF(C20 &gt; Start!$E$15,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IF(ROW()=2,Start!$E$15,IF(B21="","",IFERROR(INDEX(tblAnalyse[Mangan],_xlfn.AGGREGATE(15,6,(ROW(tblAnalyse[Datum])-ROW(INDEX(tblAnalyse[Datum],1))+1)/(tblAnalyse[Datum]&lt;&gt;""),ROW()-2)),"")))</f>
        <v/>
      </c>
      <c r="D21" s="48" t="str">
        <f>IF(ROW()=2,Start!$G$15,IF(B21="","",MIN($I$5,MAX($I$4,D20 + $I$2*(Start!$E$15-C21) - IF(C21 &gt; Start!$E$15,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IF(ROW()=2,Start!$E$15,IF(B22="","",IFERROR(INDEX(tblAnalyse[Mangan],_xlfn.AGGREGATE(15,6,(ROW(tblAnalyse[Datum])-ROW(INDEX(tblAnalyse[Datum],1))+1)/(tblAnalyse[Datum]&lt;&gt;""),ROW()-2)),"")))</f>
        <v/>
      </c>
      <c r="D22" s="48" t="str">
        <f>IF(ROW()=2,Start!$G$15,IF(B22="","",MIN($I$5,MAX($I$4,D21 + $I$2*(Start!$E$15-C22) - IF(C22 &gt; Start!$E$15,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IF(ROW()=2,Start!$E$15,IF(B23="","",IFERROR(INDEX(tblAnalyse[Mangan],_xlfn.AGGREGATE(15,6,(ROW(tblAnalyse[Datum])-ROW(INDEX(tblAnalyse[Datum],1))+1)/(tblAnalyse[Datum]&lt;&gt;""),ROW()-2)),"")))</f>
        <v/>
      </c>
      <c r="D23" s="48" t="str">
        <f>IF(ROW()=2,Start!$G$15,IF(B23="","",MIN($I$5,MAX($I$4,D22 + $I$2*(Start!$E$15-C23) - IF(C23 &gt; Start!$E$15,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IF(ROW()=2,Start!$E$15,IF(B24="","",IFERROR(INDEX(tblAnalyse[Mangan],_xlfn.AGGREGATE(15,6,(ROW(tblAnalyse[Datum])-ROW(INDEX(tblAnalyse[Datum],1))+1)/(tblAnalyse[Datum]&lt;&gt;""),ROW()-2)),"")))</f>
        <v/>
      </c>
      <c r="D24" s="48" t="str">
        <f>IF(ROW()=2,Start!$G$15,IF(B24="","",MIN($I$5,MAX($I$4,D23 + $I$2*(Start!$E$15-C24) - IF(C24 &gt; Start!$E$15,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IF(ROW()=2,Start!$E$15,IF(B25="","",IFERROR(INDEX(tblAnalyse[Mangan],_xlfn.AGGREGATE(15,6,(ROW(tblAnalyse[Datum])-ROW(INDEX(tblAnalyse[Datum],1))+1)/(tblAnalyse[Datum]&lt;&gt;""),ROW()-2)),"")))</f>
        <v/>
      </c>
      <c r="D25" s="48" t="str">
        <f>IF(ROW()=2,Start!$G$15,IF(B25="","",MIN($I$5,MAX($I$4,D24 + $I$2*(Start!$E$15-C25) - IF(C25 &gt; Start!$E$15,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IF(ROW()=2,Start!$E$15,IF(B26="","",IFERROR(INDEX(tblAnalyse[Mangan],_xlfn.AGGREGATE(15,6,(ROW(tblAnalyse[Datum])-ROW(INDEX(tblAnalyse[Datum],1))+1)/(tblAnalyse[Datum]&lt;&gt;""),ROW()-2)),"")))</f>
        <v/>
      </c>
      <c r="D26" s="48" t="str">
        <f>IF(ROW()=2,Start!$G$15,IF(B26="","",MIN($I$5,MAX($I$4,D25 + $I$2*(Start!$E$15-C26) - IF(C26 &gt; Start!$E$15,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IF(ROW()=2,Start!$E$15,IF(B27="","",IFERROR(INDEX(tblAnalyse[Mangan],_xlfn.AGGREGATE(15,6,(ROW(tblAnalyse[Datum])-ROW(INDEX(tblAnalyse[Datum],1))+1)/(tblAnalyse[Datum]&lt;&gt;""),ROW()-2)),"")))</f>
        <v/>
      </c>
      <c r="D27" s="48" t="str">
        <f>IF(ROW()=2,Start!$G$15,IF(B27="","",MIN($I$5,MAX($I$4,D26 + $I$2*(Start!$E$15-C27) - IF(C27 &gt; Start!$E$15,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IF(ROW()=2,Start!$E$15,IF(B28="","",IFERROR(INDEX(tblAnalyse[Mangan],_xlfn.AGGREGATE(15,6,(ROW(tblAnalyse[Datum])-ROW(INDEX(tblAnalyse[Datum],1))+1)/(tblAnalyse[Datum]&lt;&gt;""),ROW()-2)),"")))</f>
        <v/>
      </c>
      <c r="D28" s="48" t="str">
        <f>IF(ROW()=2,Start!$G$15,IF(B28="","",MIN($I$5,MAX($I$4,D27 + $I$2*(Start!$E$15-C28) - IF(C28 &gt; Start!$E$15,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IF(ROW()=2,Start!$E$15,IF(B29="","",IFERROR(INDEX(tblAnalyse[Mangan],_xlfn.AGGREGATE(15,6,(ROW(tblAnalyse[Datum])-ROW(INDEX(tblAnalyse[Datum],1))+1)/(tblAnalyse[Datum]&lt;&gt;""),ROW()-2)),"")))</f>
        <v/>
      </c>
      <c r="D29" s="48" t="str">
        <f>IF(ROW()=2,Start!$G$15,IF(B29="","",MIN($I$5,MAX($I$4,D28 + $I$2*(Start!$E$15-C29) - IF(C29 &gt; Start!$E$15,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IF(ROW()=2,Start!$E$15,IF(B30="","",IFERROR(INDEX(tblAnalyse[Mangan],_xlfn.AGGREGATE(15,6,(ROW(tblAnalyse[Datum])-ROW(INDEX(tblAnalyse[Datum],1))+1)/(tblAnalyse[Datum]&lt;&gt;""),ROW()-2)),"")))</f>
        <v/>
      </c>
      <c r="D30" s="48" t="str">
        <f>IF(ROW()=2,Start!$G$15,IF(B30="","",MIN($I$5,MAX($I$4,D29 + $I$2*(Start!$E$15-C30) - IF(C30 &gt; Start!$E$15,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IF(ROW()=2,Start!$E$15,IF(B31="","",IFERROR(INDEX(tblAnalyse[Mangan],_xlfn.AGGREGATE(15,6,(ROW(tblAnalyse[Datum])-ROW(INDEX(tblAnalyse[Datum],1))+1)/(tblAnalyse[Datum]&lt;&gt;""),ROW()-2)),"")))</f>
        <v/>
      </c>
      <c r="D31" s="48" t="str">
        <f>IF(ROW()=2,Start!$G$15,IF(B31="","",MIN($I$5,MAX($I$4,D30 + $I$2*(Start!$E$15-C31) - IF(C31 &gt; Start!$E$15,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IF(ROW()=2,Start!$E$15,IF(B32="","",IFERROR(INDEX(tblAnalyse[Mangan],_xlfn.AGGREGATE(15,6,(ROW(tblAnalyse[Datum])-ROW(INDEX(tblAnalyse[Datum],1))+1)/(tblAnalyse[Datum]&lt;&gt;""),ROW()-2)),"")))</f>
        <v/>
      </c>
      <c r="D32" s="48" t="str">
        <f>IF(ROW()=2,Start!$G$15,IF(B32="","",MIN($I$5,MAX($I$4,D31 + $I$2*(Start!$E$15-C32) - IF(C32 &gt; Start!$E$15,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IF(ROW()=2,Start!$E$15,IF(B33="","",IFERROR(INDEX(tblAnalyse[Mangan],_xlfn.AGGREGATE(15,6,(ROW(tblAnalyse[Datum])-ROW(INDEX(tblAnalyse[Datum],1))+1)/(tblAnalyse[Datum]&lt;&gt;""),ROW()-2)),"")))</f>
        <v/>
      </c>
      <c r="D33" s="48" t="str">
        <f>IF(ROW()=2,Start!$G$15,IF(B33="","",MIN($I$5,MAX($I$4,D32 + $I$2*(Start!$E$15-C33) - IF(C33 &gt; Start!$E$15,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IF(ROW()=2,Start!$E$15,IF(B34="","",IFERROR(INDEX(tblAnalyse[Mangan],_xlfn.AGGREGATE(15,6,(ROW(tblAnalyse[Datum])-ROW(INDEX(tblAnalyse[Datum],1))+1)/(tblAnalyse[Datum]&lt;&gt;""),ROW()-2)),"")))</f>
        <v/>
      </c>
      <c r="D34" s="48" t="str">
        <f>IF(ROW()=2,Start!$G$15,IF(B34="","",MIN($I$5,MAX($I$4,D33 + $I$2*(Start!$E$15-C34) - IF(C34 &gt; Start!$E$15,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IF(ROW()=2,Start!$E$15,IF(B35="","",IFERROR(INDEX(tblAnalyse[Mangan],_xlfn.AGGREGATE(15,6,(ROW(tblAnalyse[Datum])-ROW(INDEX(tblAnalyse[Datum],1))+1)/(tblAnalyse[Datum]&lt;&gt;""),ROW()-2)),"")))</f>
        <v/>
      </c>
      <c r="D35" s="48" t="str">
        <f>IF(ROW()=2,Start!$G$15,IF(B35="","",MIN($I$5,MAX($I$4,D34 + $I$2*(Start!$E$15-C35) - IF(C35 &gt; Start!$E$15,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IF(ROW()=2,Start!$E$15,IF(B36="","",IFERROR(INDEX(tblAnalyse[Mangan],_xlfn.AGGREGATE(15,6,(ROW(tblAnalyse[Datum])-ROW(INDEX(tblAnalyse[Datum],1))+1)/(tblAnalyse[Datum]&lt;&gt;""),ROW()-2)),"")))</f>
        <v/>
      </c>
      <c r="D36" s="48" t="str">
        <f>IF(ROW()=2,Start!$G$15,IF(B36="","",MIN($I$5,MAX($I$4,D35 + $I$2*(Start!$E$15-C36) - IF(C36 &gt; Start!$E$15,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IF(ROW()=2,Start!$E$15,IF(B37="","",IFERROR(INDEX(tblAnalyse[Mangan],_xlfn.AGGREGATE(15,6,(ROW(tblAnalyse[Datum])-ROW(INDEX(tblAnalyse[Datum],1))+1)/(tblAnalyse[Datum]&lt;&gt;""),ROW()-2)),"")))</f>
        <v/>
      </c>
      <c r="D37" s="48" t="str">
        <f>IF(ROW()=2,Start!$G$15,IF(B37="","",MIN($I$5,MAX($I$4,D36 + $I$2*(Start!$E$15-C37) - IF(C37 &gt; Start!$E$15,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IF(ROW()=2,Start!$E$15,IF(B38="","",IFERROR(INDEX(tblAnalyse[Mangan],_xlfn.AGGREGATE(15,6,(ROW(tblAnalyse[Datum])-ROW(INDEX(tblAnalyse[Datum],1))+1)/(tblAnalyse[Datum]&lt;&gt;""),ROW()-2)),"")))</f>
        <v/>
      </c>
      <c r="D38" s="48" t="str">
        <f>IF(ROW()=2,Start!$G$15,IF(B38="","",MIN($I$5,MAX($I$4,D37 + $I$2*(Start!$E$15-C38) - IF(C38 &gt; Start!$E$15,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IF(ROW()=2,Start!$E$15,IF(B39="","",IFERROR(INDEX(tblAnalyse[Mangan],_xlfn.AGGREGATE(15,6,(ROW(tblAnalyse[Datum])-ROW(INDEX(tblAnalyse[Datum],1))+1)/(tblAnalyse[Datum]&lt;&gt;""),ROW()-2)),"")))</f>
        <v/>
      </c>
      <c r="D39" s="48" t="str">
        <f>IF(ROW()=2,Start!$G$15,IF(B39="","",MIN($I$5,MAX($I$4,D38 + $I$2*(Start!$E$15-C39) - IF(C39 &gt; Start!$E$15,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IF(ROW()=2,Start!$E$15,IF(B40="","",IFERROR(INDEX(tblAnalyse[Mangan],_xlfn.AGGREGATE(15,6,(ROW(tblAnalyse[Datum])-ROW(INDEX(tblAnalyse[Datum],1))+1)/(tblAnalyse[Datum]&lt;&gt;""),ROW()-2)),"")))</f>
        <v/>
      </c>
      <c r="D40" s="48" t="str">
        <f>IF(ROW()=2,Start!$G$15,IF(B40="","",MIN($I$5,MAX($I$4,D39 + $I$2*(Start!$E$15-C40) - IF(C40 &gt; Start!$E$15,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IF(ROW()=2,Start!$E$15,IF(B41="","",IFERROR(INDEX(tblAnalyse[Mangan],_xlfn.AGGREGATE(15,6,(ROW(tblAnalyse[Datum])-ROW(INDEX(tblAnalyse[Datum],1))+1)/(tblAnalyse[Datum]&lt;&gt;""),ROW()-2)),"")))</f>
        <v/>
      </c>
      <c r="D41" s="48" t="str">
        <f>IF(ROW()=2,Start!$G$15,IF(B41="","",MIN($I$5,MAX($I$4,D40 + $I$2*(Start!$E$15-C41) - IF(C41 &gt; Start!$E$15,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IF(ROW()=2,Start!$E$15,IF(B42="","",IFERROR(INDEX(tblAnalyse[Mangan],_xlfn.AGGREGATE(15,6,(ROW(tblAnalyse[Datum])-ROW(INDEX(tblAnalyse[Datum],1))+1)/(tblAnalyse[Datum]&lt;&gt;""),ROW()-2)),"")))</f>
        <v/>
      </c>
      <c r="D42" s="48" t="str">
        <f>IF(ROW()=2,Start!$G$15,IF(B42="","",MIN($I$5,MAX($I$4,D41 + $I$2*(Start!$E$15-C42) - IF(C42 &gt; Start!$E$15,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IF(ROW()=2,Start!$E$15,IF(B43="","",IFERROR(INDEX(tblAnalyse[Mangan],_xlfn.AGGREGATE(15,6,(ROW(tblAnalyse[Datum])-ROW(INDEX(tblAnalyse[Datum],1))+1)/(tblAnalyse[Datum]&lt;&gt;""),ROW()-2)),"")))</f>
        <v/>
      </c>
      <c r="D43" s="48" t="str">
        <f>IF(ROW()=2,Start!$G$15,IF(B43="","",MIN($I$5,MAX($I$4,D42 + $I$2*(Start!$E$15-C43) - IF(C43 &gt; Start!$E$15,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IF(ROW()=2,Start!$E$15,IF(B44="","",IFERROR(INDEX(tblAnalyse[Mangan],_xlfn.AGGREGATE(15,6,(ROW(tblAnalyse[Datum])-ROW(INDEX(tblAnalyse[Datum],1))+1)/(tblAnalyse[Datum]&lt;&gt;""),ROW()-2)),"")))</f>
        <v/>
      </c>
      <c r="D44" s="48" t="str">
        <f>IF(ROW()=2,Start!$G$15,IF(B44="","",MIN($I$5,MAX($I$4,D43 + $I$2*(Start!$E$15-C44) - IF(C44 &gt; Start!$E$15,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IF(ROW()=2,Start!$E$15,IF(B45="","",IFERROR(INDEX(tblAnalyse[Mangan],_xlfn.AGGREGATE(15,6,(ROW(tblAnalyse[Datum])-ROW(INDEX(tblAnalyse[Datum],1))+1)/(tblAnalyse[Datum]&lt;&gt;""),ROW()-2)),"")))</f>
        <v/>
      </c>
      <c r="D45" s="48" t="str">
        <f>IF(ROW()=2,Start!$G$15,IF(B45="","",MIN($I$5,MAX($I$4,D44 + $I$2*(Start!$E$15-C45) - IF(C45 &gt; Start!$E$15,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IF(ROW()=2,Start!$E$15,IF(B46="","",IFERROR(INDEX(tblAnalyse[Mangan],_xlfn.AGGREGATE(15,6,(ROW(tblAnalyse[Datum])-ROW(INDEX(tblAnalyse[Datum],1))+1)/(tblAnalyse[Datum]&lt;&gt;""),ROW()-2)),"")))</f>
        <v/>
      </c>
      <c r="D46" s="48" t="str">
        <f>IF(ROW()=2,Start!$G$15,IF(B46="","",MIN($I$5,MAX($I$4,D45 + $I$2*(Start!$E$15-C46) - IF(C46 &gt; Start!$E$15,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IF(ROW()=2,Start!$E$15,IF(B47="","",IFERROR(INDEX(tblAnalyse[Mangan],_xlfn.AGGREGATE(15,6,(ROW(tblAnalyse[Datum])-ROW(INDEX(tblAnalyse[Datum],1))+1)/(tblAnalyse[Datum]&lt;&gt;""),ROW()-2)),"")))</f>
        <v/>
      </c>
      <c r="D47" s="48" t="str">
        <f>IF(ROW()=2,Start!$G$15,IF(B47="","",MIN($I$5,MAX($I$4,D46 + $I$2*(Start!$E$15-C47) - IF(C47 &gt; Start!$E$15,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IF(ROW()=2,Start!$E$15,IF(B48="","",IFERROR(INDEX(tblAnalyse[Mangan],_xlfn.AGGREGATE(15,6,(ROW(tblAnalyse[Datum])-ROW(INDEX(tblAnalyse[Datum],1))+1)/(tblAnalyse[Datum]&lt;&gt;""),ROW()-2)),"")))</f>
        <v/>
      </c>
      <c r="D48" s="48" t="str">
        <f>IF(ROW()=2,Start!$G$15,IF(B48="","",MIN($I$5,MAX($I$4,D47 + $I$2*(Start!$E$15-C48) - IF(C48 &gt; Start!$E$15,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IF(ROW()=2,Start!$E$15,IF(B49="","",IFERROR(INDEX(tblAnalyse[Mangan],_xlfn.AGGREGATE(15,6,(ROW(tblAnalyse[Datum])-ROW(INDEX(tblAnalyse[Datum],1))+1)/(tblAnalyse[Datum]&lt;&gt;""),ROW()-2)),"")))</f>
        <v/>
      </c>
      <c r="D49" s="48" t="str">
        <f>IF(ROW()=2,Start!$G$15,IF(B49="","",MIN($I$5,MAX($I$4,D48 + $I$2*(Start!$E$15-C49) - IF(C49 &gt; Start!$E$15,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IF(ROW()=2,Start!$E$15,IF(B50="","",IFERROR(INDEX(tblAnalyse[Mangan],_xlfn.AGGREGATE(15,6,(ROW(tblAnalyse[Datum])-ROW(INDEX(tblAnalyse[Datum],1))+1)/(tblAnalyse[Datum]&lt;&gt;""),ROW()-2)),"")))</f>
        <v/>
      </c>
      <c r="D50" s="48" t="str">
        <f>IF(ROW()=2,Start!$G$15,IF(B50="","",MIN($I$5,MAX($I$4,D49 + $I$2*(Start!$E$15-C50) - IF(C50 &gt; Start!$E$15,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IF(ROW()=2,Start!$E$15,IF(B51="","",IFERROR(INDEX(tblAnalyse[Mangan],_xlfn.AGGREGATE(15,6,(ROW(tblAnalyse[Datum])-ROW(INDEX(tblAnalyse[Datum],1))+1)/(tblAnalyse[Datum]&lt;&gt;""),ROW()-2)),"")))</f>
        <v/>
      </c>
      <c r="D51" s="48" t="str">
        <f>IF(ROW()=2,Start!$G$15,IF(B51="","",MIN($I$5,MAX($I$4,D50 + $I$2*(Start!$E$15-C51) - IF(C51 &gt; Start!$E$15,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IF(ROW()=2,Start!$E$15,IF(B52="","",IFERROR(INDEX(tblAnalyse[Mangan],_xlfn.AGGREGATE(15,6,(ROW(tblAnalyse[Datum])-ROW(INDEX(tblAnalyse[Datum],1))+1)/(tblAnalyse[Datum]&lt;&gt;""),ROW()-2)),"")))</f>
        <v/>
      </c>
      <c r="D52" s="48" t="str">
        <f>IF(ROW()=2,Start!$G$15,IF(B52="","",MIN($I$5,MAX($I$4,D51 + $I$2*(Start!$E$15-C52) - IF(C52 &gt; Start!$E$15,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IF(ROW()=2,Start!$E$15,IF(B53="","",IFERROR(INDEX(tblAnalyse[Mangan],_xlfn.AGGREGATE(15,6,(ROW(tblAnalyse[Datum])-ROW(INDEX(tblAnalyse[Datum],1))+1)/(tblAnalyse[Datum]&lt;&gt;""),ROW()-2)),"")))</f>
        <v/>
      </c>
      <c r="D53" s="48" t="str">
        <f>IF(ROW()=2,Start!$G$15,IF(B53="","",MIN($I$5,MAX($I$4,D52 + $I$2*(Start!$E$15-C53) - IF(C53 &gt; Start!$E$15,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IF(ROW()=2,Start!$E$15,IF(B54="","",IFERROR(INDEX(tblAnalyse[Mangan],_xlfn.AGGREGATE(15,6,(ROW(tblAnalyse[Datum])-ROW(INDEX(tblAnalyse[Datum],1))+1)/(tblAnalyse[Datum]&lt;&gt;""),ROW()-2)),"")))</f>
        <v/>
      </c>
      <c r="D54" s="48" t="str">
        <f>IF(ROW()=2,Start!$G$15,IF(B54="","",MIN($I$5,MAX($I$4,D53 + $I$2*(Start!$E$15-C54) - IF(C54 &gt; Start!$E$15,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IF(ROW()=2,Start!$E$15,IF(B55="","",IFERROR(INDEX(tblAnalyse[Mangan],_xlfn.AGGREGATE(15,6,(ROW(tblAnalyse[Datum])-ROW(INDEX(tblAnalyse[Datum],1))+1)/(tblAnalyse[Datum]&lt;&gt;""),ROW()-2)),"")))</f>
        <v/>
      </c>
      <c r="D55" s="48" t="str">
        <f>IF(ROW()=2,Start!$G$15,IF(B55="","",MIN($I$5,MAX($I$4,D54 + $I$2*(Start!$E$15-C55) - IF(C55 &gt; Start!$E$15,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IF(ROW()=2,Start!$E$15,IF(B56="","",IFERROR(INDEX(tblAnalyse[Mangan],_xlfn.AGGREGATE(15,6,(ROW(tblAnalyse[Datum])-ROW(INDEX(tblAnalyse[Datum],1))+1)/(tblAnalyse[Datum]&lt;&gt;""),ROW()-2)),"")))</f>
        <v/>
      </c>
      <c r="D56" s="48" t="str">
        <f>IF(ROW()=2,Start!$G$15,IF(B56="","",MIN($I$5,MAX($I$4,D55 + $I$2*(Start!$E$15-C56) - IF(C56 &gt; Start!$E$15,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IF(ROW()=2,Start!$E$15,IF(B57="","",IFERROR(INDEX(tblAnalyse[Mangan],_xlfn.AGGREGATE(15,6,(ROW(tblAnalyse[Datum])-ROW(INDEX(tblAnalyse[Datum],1))+1)/(tblAnalyse[Datum]&lt;&gt;""),ROW()-2)),"")))</f>
        <v/>
      </c>
      <c r="D57" s="48" t="str">
        <f>IF(ROW()=2,Start!$G$15,IF(B57="","",MIN($I$5,MAX($I$4,D56 + $I$2*(Start!$E$15-C57) - IF(C57 &gt; Start!$E$15,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IF(ROW()=2,Start!$E$15,IF(B58="","",IFERROR(INDEX(tblAnalyse[Mangan],_xlfn.AGGREGATE(15,6,(ROW(tblAnalyse[Datum])-ROW(INDEX(tblAnalyse[Datum],1))+1)/(tblAnalyse[Datum]&lt;&gt;""),ROW()-2)),"")))</f>
        <v/>
      </c>
      <c r="D58" s="48" t="str">
        <f>IF(ROW()=2,Start!$G$15,IF(B58="","",MIN($I$5,MAX($I$4,D57 + $I$2*(Start!$E$15-C58) - IF(C58 &gt; Start!$E$15,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IF(ROW()=2,Start!$E$15,IF(B59="","",IFERROR(INDEX(tblAnalyse[Mangan],_xlfn.AGGREGATE(15,6,(ROW(tblAnalyse[Datum])-ROW(INDEX(tblAnalyse[Datum],1))+1)/(tblAnalyse[Datum]&lt;&gt;""),ROW()-2)),"")))</f>
        <v/>
      </c>
      <c r="D59" s="48" t="str">
        <f>IF(ROW()=2,Start!$G$15,IF(B59="","",MIN($I$5,MAX($I$4,D58 + $I$2*(Start!$E$15-C59) - IF(C59 &gt; Start!$E$15,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IF(ROW()=2,Start!$E$15,IF(B60="","",IFERROR(INDEX(tblAnalyse[Mangan],_xlfn.AGGREGATE(15,6,(ROW(tblAnalyse[Datum])-ROW(INDEX(tblAnalyse[Datum],1))+1)/(tblAnalyse[Datum]&lt;&gt;""),ROW()-2)),"")))</f>
        <v/>
      </c>
      <c r="D60" s="48" t="str">
        <f>IF(ROW()=2,Start!$G$15,IF(B60="","",MIN($I$5,MAX($I$4,D59 + $I$2*(Start!$E$15-C60) - IF(C60 &gt; Start!$E$15,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IF(ROW()=2,Start!$E$15,IF(B61="","",IFERROR(INDEX(tblAnalyse[Mangan],_xlfn.AGGREGATE(15,6,(ROW(tblAnalyse[Datum])-ROW(INDEX(tblAnalyse[Datum],1))+1)/(tblAnalyse[Datum]&lt;&gt;""),ROW()-2)),"")))</f>
        <v/>
      </c>
      <c r="D61" s="48" t="str">
        <f>IF(ROW()=2,Start!$G$15,IF(B61="","",MIN($I$5,MAX($I$4,D60 + $I$2*(Start!$E$15-C61) - IF(C61 &gt; Start!$E$15,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IF(ROW()=2,Start!$E$15,IF(B62="","",IFERROR(INDEX(tblAnalyse[Mangan],_xlfn.AGGREGATE(15,6,(ROW(tblAnalyse[Datum])-ROW(INDEX(tblAnalyse[Datum],1))+1)/(tblAnalyse[Datum]&lt;&gt;""),ROW()-2)),"")))</f>
        <v/>
      </c>
      <c r="D62" s="48" t="str">
        <f>IF(ROW()=2,Start!$G$15,IF(B62="","",MIN($I$5,MAX($I$4,D61 + $I$2*(Start!$E$15-C62) - IF(C62 &gt; Start!$E$15,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IF(ROW()=2,Start!$E$15,IF(B63="","",IFERROR(INDEX(tblAnalyse[Mangan],_xlfn.AGGREGATE(15,6,(ROW(tblAnalyse[Datum])-ROW(INDEX(tblAnalyse[Datum],1))+1)/(tblAnalyse[Datum]&lt;&gt;""),ROW()-2)),"")))</f>
        <v/>
      </c>
      <c r="D63" s="48" t="str">
        <f>IF(ROW()=2,Start!$G$15,IF(B63="","",MIN($I$5,MAX($I$4,D62 + $I$2*(Start!$E$15-C63) - IF(C63 &gt; Start!$E$15,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IF(ROW()=2,Start!$E$15,IF(B64="","",IFERROR(INDEX(tblAnalyse[Mangan],_xlfn.AGGREGATE(15,6,(ROW(tblAnalyse[Datum])-ROW(INDEX(tblAnalyse[Datum],1))+1)/(tblAnalyse[Datum]&lt;&gt;""),ROW()-2)),"")))</f>
        <v/>
      </c>
      <c r="D64" s="48" t="str">
        <f>IF(ROW()=2,Start!$G$15,IF(B64="","",MIN($I$5,MAX($I$4,D63 + $I$2*(Start!$E$15-C64) - IF(C64 &gt; Start!$E$15,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IF(ROW()=2,Start!$E$15,IF(B65="","",IFERROR(INDEX(tblAnalyse[Mangan],_xlfn.AGGREGATE(15,6,(ROW(tblAnalyse[Datum])-ROW(INDEX(tblAnalyse[Datum],1))+1)/(tblAnalyse[Datum]&lt;&gt;""),ROW()-2)),"")))</f>
        <v/>
      </c>
      <c r="D65" s="48" t="str">
        <f>IF(ROW()=2,Start!$G$15,IF(B65="","",MIN($I$5,MAX($I$4,D64 + $I$2*(Start!$E$15-C65) - IF(C65 &gt; Start!$E$15,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IF(ROW()=2,Start!$E$15,IF(B66="","",IFERROR(INDEX(tblAnalyse[Mangan],_xlfn.AGGREGATE(15,6,(ROW(tblAnalyse[Datum])-ROW(INDEX(tblAnalyse[Datum],1))+1)/(tblAnalyse[Datum]&lt;&gt;""),ROW()-2)),"")))</f>
        <v/>
      </c>
      <c r="D66" s="48" t="str">
        <f>IF(ROW()=2,Start!$G$15,IF(B66="","",MIN($I$5,MAX($I$4,D65 + $I$2*(Start!$E$15-C66) - IF(C66 &gt; Start!$E$15,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IF(ROW()=2,Start!$E$15,IF(B67="","",IFERROR(INDEX(tblAnalyse[Mangan],_xlfn.AGGREGATE(15,6,(ROW(tblAnalyse[Datum])-ROW(INDEX(tblAnalyse[Datum],1))+1)/(tblAnalyse[Datum]&lt;&gt;""),ROW()-2)),"")))</f>
        <v/>
      </c>
      <c r="D67" s="48" t="str">
        <f>IF(ROW()=2,Start!$G$15,IF(B67="","",MIN($I$5,MAX($I$4,D66 + $I$2*(Start!$E$15-C67) - IF(C67 &gt; Start!$E$15,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IF(ROW()=2,Start!$E$15,IF(B68="","",IFERROR(INDEX(tblAnalyse[Mangan],_xlfn.AGGREGATE(15,6,(ROW(tblAnalyse[Datum])-ROW(INDEX(tblAnalyse[Datum],1))+1)/(tblAnalyse[Datum]&lt;&gt;""),ROW()-2)),"")))</f>
        <v/>
      </c>
      <c r="D68" s="48" t="str">
        <f>IF(ROW()=2,Start!$G$15,IF(B68="","",MIN($I$5,MAX($I$4,D67 + $I$2*(Start!$E$15-C68) - IF(C68 &gt; Start!$E$15,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IF(ROW()=2,Start!$E$15,IF(B69="","",IFERROR(INDEX(tblAnalyse[Mangan],_xlfn.AGGREGATE(15,6,(ROW(tblAnalyse[Datum])-ROW(INDEX(tblAnalyse[Datum],1))+1)/(tblAnalyse[Datum]&lt;&gt;""),ROW()-2)),"")))</f>
        <v/>
      </c>
      <c r="D69" s="48" t="str">
        <f>IF(ROW()=2,Start!$G$15,IF(B69="","",MIN($I$5,MAX($I$4,D68 + $I$2*(Start!$E$15-C69) - IF(C69 &gt; Start!$E$15,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IF(ROW()=2,Start!$E$15,IF(B70="","",IFERROR(INDEX(tblAnalyse[Mangan],_xlfn.AGGREGATE(15,6,(ROW(tblAnalyse[Datum])-ROW(INDEX(tblAnalyse[Datum],1))+1)/(tblAnalyse[Datum]&lt;&gt;""),ROW()-2)),"")))</f>
        <v/>
      </c>
      <c r="D70" s="48" t="str">
        <f>IF(ROW()=2,Start!$G$15,IF(B70="","",MIN($I$5,MAX($I$4,D69 + $I$2*(Start!$E$15-C70) - IF(C70 &gt; Start!$E$15,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IF(ROW()=2,Start!$E$15,IF(B71="","",IFERROR(INDEX(tblAnalyse[Mangan],_xlfn.AGGREGATE(15,6,(ROW(tblAnalyse[Datum])-ROW(INDEX(tblAnalyse[Datum],1))+1)/(tblAnalyse[Datum]&lt;&gt;""),ROW()-2)),"")))</f>
        <v/>
      </c>
      <c r="D71" s="48" t="str">
        <f>IF(ROW()=2,Start!$G$15,IF(B71="","",MIN($I$5,MAX($I$4,D70 + $I$2*(Start!$E$15-C71) - IF(C71 &gt; Start!$E$15,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IF(ROW()=2,Start!$E$15,IF(B72="","",IFERROR(INDEX(tblAnalyse[Mangan],_xlfn.AGGREGATE(15,6,(ROW(tblAnalyse[Datum])-ROW(INDEX(tblAnalyse[Datum],1))+1)/(tblAnalyse[Datum]&lt;&gt;""),ROW()-2)),"")))</f>
        <v/>
      </c>
      <c r="D72" s="48" t="str">
        <f>IF(ROW()=2,Start!$G$15,IF(B72="","",MIN($I$5,MAX($I$4,D71 + $I$2*(Start!$E$15-C72) - IF(C72 &gt; Start!$E$15,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IF(ROW()=2,Start!$E$15,IF(B73="","",IFERROR(INDEX(tblAnalyse[Mangan],_xlfn.AGGREGATE(15,6,(ROW(tblAnalyse[Datum])-ROW(INDEX(tblAnalyse[Datum],1))+1)/(tblAnalyse[Datum]&lt;&gt;""),ROW()-2)),"")))</f>
        <v/>
      </c>
      <c r="D73" s="48" t="str">
        <f>IF(ROW()=2,Start!$G$15,IF(B73="","",MIN($I$5,MAX($I$4,D72 + $I$2*(Start!$E$15-C73) - IF(C73 &gt; Start!$E$15,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IF(ROW()=2,Start!$E$15,IF(B74="","",IFERROR(INDEX(tblAnalyse[Mangan],_xlfn.AGGREGATE(15,6,(ROW(tblAnalyse[Datum])-ROW(INDEX(tblAnalyse[Datum],1))+1)/(tblAnalyse[Datum]&lt;&gt;""),ROW()-2)),"")))</f>
        <v/>
      </c>
      <c r="D74" s="48" t="str">
        <f>IF(ROW()=2,Start!$G$15,IF(B74="","",MIN($I$5,MAX($I$4,D73 + $I$2*(Start!$E$15-C74) - IF(C74 &gt; Start!$E$15,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IF(ROW()=2,Start!$E$15,IF(B75="","",IFERROR(INDEX(tblAnalyse[Mangan],_xlfn.AGGREGATE(15,6,(ROW(tblAnalyse[Datum])-ROW(INDEX(tblAnalyse[Datum],1))+1)/(tblAnalyse[Datum]&lt;&gt;""),ROW()-2)),"")))</f>
        <v/>
      </c>
      <c r="D75" s="48" t="str">
        <f>IF(ROW()=2,Start!$G$15,IF(B75="","",MIN($I$5,MAX($I$4,D74 + $I$2*(Start!$E$15-C75) - IF(C75 &gt; Start!$E$15,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IF(ROW()=2,Start!$E$15,IF(B76="","",IFERROR(INDEX(tblAnalyse[Mangan],_xlfn.AGGREGATE(15,6,(ROW(tblAnalyse[Datum])-ROW(INDEX(tblAnalyse[Datum],1))+1)/(tblAnalyse[Datum]&lt;&gt;""),ROW()-2)),"")))</f>
        <v/>
      </c>
      <c r="D76" s="48" t="str">
        <f>IF(ROW()=2,Start!$G$15,IF(B76="","",MIN($I$5,MAX($I$4,D75 + $I$2*(Start!$E$15-C76) - IF(C76 &gt; Start!$E$15,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IF(ROW()=2,Start!$E$15,IF(B77="","",IFERROR(INDEX(tblAnalyse[Mangan],_xlfn.AGGREGATE(15,6,(ROW(tblAnalyse[Datum])-ROW(INDEX(tblAnalyse[Datum],1))+1)/(tblAnalyse[Datum]&lt;&gt;""),ROW()-2)),"")))</f>
        <v/>
      </c>
      <c r="D77" s="48" t="str">
        <f>IF(ROW()=2,Start!$G$15,IF(B77="","",MIN($I$5,MAX($I$4,D76 + $I$2*(Start!$E$15-C77) - IF(C77 &gt; Start!$E$15,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IF(ROW()=2,Start!$E$15,IF(B78="","",IFERROR(INDEX(tblAnalyse[Mangan],_xlfn.AGGREGATE(15,6,(ROW(tblAnalyse[Datum])-ROW(INDEX(tblAnalyse[Datum],1))+1)/(tblAnalyse[Datum]&lt;&gt;""),ROW()-2)),"")))</f>
        <v/>
      </c>
      <c r="D78" s="48" t="str">
        <f>IF(ROW()=2,Start!$G$15,IF(B78="","",MIN($I$5,MAX($I$4,D77 + $I$2*(Start!$E$15-C78) - IF(C78 &gt; Start!$E$15,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IF(ROW()=2,Start!$E$15,IF(B79="","",IFERROR(INDEX(tblAnalyse[Mangan],_xlfn.AGGREGATE(15,6,(ROW(tblAnalyse[Datum])-ROW(INDEX(tblAnalyse[Datum],1))+1)/(tblAnalyse[Datum]&lt;&gt;""),ROW()-2)),"")))</f>
        <v/>
      </c>
      <c r="D79" s="48" t="str">
        <f>IF(ROW()=2,Start!$G$15,IF(B79="","",MIN($I$5,MAX($I$4,D78 + $I$2*(Start!$E$15-C79) - IF(C79 &gt; Start!$E$15,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IF(ROW()=2,Start!$E$15,IF(B80="","",IFERROR(INDEX(tblAnalyse[Mangan],_xlfn.AGGREGATE(15,6,(ROW(tblAnalyse[Datum])-ROW(INDEX(tblAnalyse[Datum],1))+1)/(tblAnalyse[Datum]&lt;&gt;""),ROW()-2)),"")))</f>
        <v/>
      </c>
      <c r="D80" s="48" t="str">
        <f>IF(ROW()=2,Start!$G$15,IF(B80="","",MIN($I$5,MAX($I$4,D79 + $I$2*(Start!$E$15-C80) - IF(C80 &gt; Start!$E$15,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IF(ROW()=2,Start!$E$15,IF(B81="","",IFERROR(INDEX(tblAnalyse[Mangan],_xlfn.AGGREGATE(15,6,(ROW(tblAnalyse[Datum])-ROW(INDEX(tblAnalyse[Datum],1))+1)/(tblAnalyse[Datum]&lt;&gt;""),ROW()-2)),"")))</f>
        <v/>
      </c>
      <c r="D81" s="48" t="str">
        <f>IF(ROW()=2,Start!$G$15,IF(B81="","",MIN($I$5,MAX($I$4,D80 + $I$2*(Start!$E$15-C81) - IF(C81 &gt; Start!$E$15,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IF(ROW()=2,Start!$E$15,IF(B82="","",IFERROR(INDEX(tblAnalyse[Mangan],_xlfn.AGGREGATE(15,6,(ROW(tblAnalyse[Datum])-ROW(INDEX(tblAnalyse[Datum],1))+1)/(tblAnalyse[Datum]&lt;&gt;""),ROW()-2)),"")))</f>
        <v/>
      </c>
      <c r="D82" s="48" t="str">
        <f>IF(ROW()=2,Start!$G$15,IF(B82="","",MIN($I$5,MAX($I$4,D81 + $I$2*(Start!$E$15-C82) - IF(C82 &gt; Start!$E$15,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IF(ROW()=2,Start!$E$15,IF(B83="","",IFERROR(INDEX(tblAnalyse[Mangan],_xlfn.AGGREGATE(15,6,(ROW(tblAnalyse[Datum])-ROW(INDEX(tblAnalyse[Datum],1))+1)/(tblAnalyse[Datum]&lt;&gt;""),ROW()-2)),"")))</f>
        <v/>
      </c>
      <c r="D83" s="48" t="str">
        <f>IF(ROW()=2,Start!$G$15,IF(B83="","",MIN($I$5,MAX($I$4,D82 + $I$2*(Start!$E$15-C83) - IF(C83 &gt; Start!$E$15,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IF(ROW()=2,Start!$E$15,IF(B84="","",IFERROR(INDEX(tblAnalyse[Mangan],_xlfn.AGGREGATE(15,6,(ROW(tblAnalyse[Datum])-ROW(INDEX(tblAnalyse[Datum],1))+1)/(tblAnalyse[Datum]&lt;&gt;""),ROW()-2)),"")))</f>
        <v/>
      </c>
      <c r="D84" s="48" t="str">
        <f>IF(ROW()=2,Start!$G$15,IF(B84="","",MIN($I$5,MAX($I$4,D83 + $I$2*(Start!$E$15-C84) - IF(C84 &gt; Start!$E$15,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IF(ROW()=2,Start!$E$15,IF(B85="","",IFERROR(INDEX(tblAnalyse[Mangan],_xlfn.AGGREGATE(15,6,(ROW(tblAnalyse[Datum])-ROW(INDEX(tblAnalyse[Datum],1))+1)/(tblAnalyse[Datum]&lt;&gt;""),ROW()-2)),"")))</f>
        <v/>
      </c>
      <c r="D85" s="48" t="str">
        <f>IF(ROW()=2,Start!$G$15,IF(B85="","",MIN($I$5,MAX($I$4,D84 + $I$2*(Start!$E$15-C85) - IF(C85 &gt; Start!$E$15,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IF(ROW()=2,Start!$E$15,IF(B86="","",IFERROR(INDEX(tblAnalyse[Mangan],_xlfn.AGGREGATE(15,6,(ROW(tblAnalyse[Datum])-ROW(INDEX(tblAnalyse[Datum],1))+1)/(tblAnalyse[Datum]&lt;&gt;""),ROW()-2)),"")))</f>
        <v/>
      </c>
      <c r="D86" s="48" t="str">
        <f>IF(ROW()=2,Start!$G$15,IF(B86="","",MIN($I$5,MAX($I$4,D85 + $I$2*(Start!$E$15-C86) - IF(C86 &gt; Start!$E$15,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IF(ROW()=2,Start!$E$15,IF(B87="","",IFERROR(INDEX(tblAnalyse[Mangan],_xlfn.AGGREGATE(15,6,(ROW(tblAnalyse[Datum])-ROW(INDEX(tblAnalyse[Datum],1))+1)/(tblAnalyse[Datum]&lt;&gt;""),ROW()-2)),"")))</f>
        <v/>
      </c>
      <c r="D87" s="48" t="str">
        <f>IF(ROW()=2,Start!$G$15,IF(B87="","",MIN($I$5,MAX($I$4,D86 + $I$2*(Start!$E$15-C87) - IF(C87 &gt; Start!$E$15,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IF(ROW()=2,Start!$E$15,IF(B88="","",IFERROR(INDEX(tblAnalyse[Mangan],_xlfn.AGGREGATE(15,6,(ROW(tblAnalyse[Datum])-ROW(INDEX(tblAnalyse[Datum],1))+1)/(tblAnalyse[Datum]&lt;&gt;""),ROW()-2)),"")))</f>
        <v/>
      </c>
      <c r="D88" s="48" t="str">
        <f>IF(ROW()=2,Start!$G$15,IF(B88="","",MIN($I$5,MAX($I$4,D87 + $I$2*(Start!$E$15-C88) - IF(C88 &gt; Start!$E$15,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IF(ROW()=2,Start!$E$15,IF(B89="","",IFERROR(INDEX(tblAnalyse[Mangan],_xlfn.AGGREGATE(15,6,(ROW(tblAnalyse[Datum])-ROW(INDEX(tblAnalyse[Datum],1))+1)/(tblAnalyse[Datum]&lt;&gt;""),ROW()-2)),"")))</f>
        <v/>
      </c>
      <c r="D89" s="48" t="str">
        <f>IF(ROW()=2,Start!$G$15,IF(B89="","",MIN($I$5,MAX($I$4,D88 + $I$2*(Start!$E$15-C89) - IF(C89 &gt; Start!$E$15,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IF(ROW()=2,Start!$E$15,IF(B90="","",IFERROR(INDEX(tblAnalyse[Mangan],_xlfn.AGGREGATE(15,6,(ROW(tblAnalyse[Datum])-ROW(INDEX(tblAnalyse[Datum],1))+1)/(tblAnalyse[Datum]&lt;&gt;""),ROW()-2)),"")))</f>
        <v/>
      </c>
      <c r="D90" s="48" t="str">
        <f>IF(ROW()=2,Start!$G$15,IF(B90="","",MIN($I$5,MAX($I$4,D89 + $I$2*(Start!$E$15-C90) - IF(C90 &gt; Start!$E$15,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IF(ROW()=2,Start!$E$15,IF(B91="","",IFERROR(INDEX(tblAnalyse[Mangan],_xlfn.AGGREGATE(15,6,(ROW(tblAnalyse[Datum])-ROW(INDEX(tblAnalyse[Datum],1))+1)/(tblAnalyse[Datum]&lt;&gt;""),ROW()-2)),"")))</f>
        <v/>
      </c>
      <c r="D91" s="48" t="str">
        <f>IF(ROW()=2,Start!$G$15,IF(B91="","",MIN($I$5,MAX($I$4,D90 + $I$2*(Start!$E$15-C91) - IF(C91 &gt; Start!$E$15,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IF(ROW()=2,Start!$E$15,IF(B92="","",IFERROR(INDEX(tblAnalyse[Mangan],_xlfn.AGGREGATE(15,6,(ROW(tblAnalyse[Datum])-ROW(INDEX(tblAnalyse[Datum],1))+1)/(tblAnalyse[Datum]&lt;&gt;""),ROW()-2)),"")))</f>
        <v/>
      </c>
      <c r="D92" s="48" t="str">
        <f>IF(ROW()=2,Start!$G$15,IF(B92="","",MIN($I$5,MAX($I$4,D91 + $I$2*(Start!$E$15-C92) - IF(C92 &gt; Start!$E$15,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IF(ROW()=2,Start!$E$15,IF(B93="","",IFERROR(INDEX(tblAnalyse[Mangan],_xlfn.AGGREGATE(15,6,(ROW(tblAnalyse[Datum])-ROW(INDEX(tblAnalyse[Datum],1))+1)/(tblAnalyse[Datum]&lt;&gt;""),ROW()-2)),"")))</f>
        <v/>
      </c>
      <c r="D93" s="48" t="str">
        <f>IF(ROW()=2,Start!$G$15,IF(B93="","",MIN($I$5,MAX($I$4,D92 + $I$2*(Start!$E$15-C93) - IF(C93 &gt; Start!$E$15,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IF(ROW()=2,Start!$E$15,IF(B94="","",IFERROR(INDEX(tblAnalyse[Mangan],_xlfn.AGGREGATE(15,6,(ROW(tblAnalyse[Datum])-ROW(INDEX(tblAnalyse[Datum],1))+1)/(tblAnalyse[Datum]&lt;&gt;""),ROW()-2)),"")))</f>
        <v/>
      </c>
      <c r="D94" s="48" t="str">
        <f>IF(ROW()=2,Start!$G$15,IF(B94="","",MIN($I$5,MAX($I$4,D93 + $I$2*(Start!$E$15-C94) - IF(C94 &gt; Start!$E$15,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IF(ROW()=2,Start!$E$15,IF(B95="","",IFERROR(INDEX(tblAnalyse[Mangan],_xlfn.AGGREGATE(15,6,(ROW(tblAnalyse[Datum])-ROW(INDEX(tblAnalyse[Datum],1))+1)/(tblAnalyse[Datum]&lt;&gt;""),ROW()-2)),"")))</f>
        <v/>
      </c>
      <c r="D95" s="48" t="str">
        <f>IF(ROW()=2,Start!$G$15,IF(B95="","",MIN($I$5,MAX($I$4,D94 + $I$2*(Start!$E$15-C95) - IF(C95 &gt; Start!$E$15,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IF(ROW()=2,Start!$E$15,IF(B96="","",IFERROR(INDEX(tblAnalyse[Mangan],_xlfn.AGGREGATE(15,6,(ROW(tblAnalyse[Datum])-ROW(INDEX(tblAnalyse[Datum],1))+1)/(tblAnalyse[Datum]&lt;&gt;""),ROW()-2)),"")))</f>
        <v/>
      </c>
      <c r="D96" s="48" t="str">
        <f>IF(ROW()=2,Start!$G$15,IF(B96="","",MIN($I$5,MAX($I$4,D95 + $I$2*(Start!$E$15-C96) - IF(C96 &gt; Start!$E$15,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IF(ROW()=2,Start!$E$15,IF(B97="","",IFERROR(INDEX(tblAnalyse[Mangan],_xlfn.AGGREGATE(15,6,(ROW(tblAnalyse[Datum])-ROW(INDEX(tblAnalyse[Datum],1))+1)/(tblAnalyse[Datum]&lt;&gt;""),ROW()-2)),"")))</f>
        <v/>
      </c>
      <c r="D97" s="48" t="str">
        <f>IF(ROW()=2,Start!$G$15,IF(B97="","",MIN($I$5,MAX($I$4,D96 + $I$2*(Start!$E$15-C97) - IF(C97 &gt; Start!$E$15,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IF(ROW()=2,Start!$E$15,IF(B98="","",IFERROR(INDEX(tblAnalyse[Mangan],_xlfn.AGGREGATE(15,6,(ROW(tblAnalyse[Datum])-ROW(INDEX(tblAnalyse[Datum],1))+1)/(tblAnalyse[Datum]&lt;&gt;""),ROW()-2)),"")))</f>
        <v/>
      </c>
      <c r="D98" s="48" t="str">
        <f>IF(ROW()=2,Start!$G$15,IF(B98="","",MIN($I$5,MAX($I$4,D97 + $I$2*(Start!$E$15-C98) - IF(C98 &gt; Start!$E$15,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IF(ROW()=2,Start!$E$15,IF(B99="","",IFERROR(INDEX(tblAnalyse[Mangan],_xlfn.AGGREGATE(15,6,(ROW(tblAnalyse[Datum])-ROW(INDEX(tblAnalyse[Datum],1))+1)/(tblAnalyse[Datum]&lt;&gt;""),ROW()-2)),"")))</f>
        <v/>
      </c>
      <c r="D99" s="48" t="str">
        <f>IF(ROW()=2,Start!$G$15,IF(B99="","",MIN($I$5,MAX($I$4,D98 + $I$2*(Start!$E$15-C99) - IF(C99 &gt; Start!$E$15,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IF(ROW()=2,Start!$E$15,IF(B100="","",IFERROR(INDEX(tblAnalyse[Mangan],_xlfn.AGGREGATE(15,6,(ROW(tblAnalyse[Datum])-ROW(INDEX(tblAnalyse[Datum],1))+1)/(tblAnalyse[Datum]&lt;&gt;""),ROW()-2)),"")))</f>
        <v/>
      </c>
      <c r="D100" s="48" t="str">
        <f>IF(ROW()=2,Start!$G$15,IF(B100="","",MIN($I$5,MAX($I$4,D99 + $I$2*(Start!$E$15-C100) - IF(C100 &gt; Start!$E$15,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IF(ROW()=2,Start!$E$15,IF(B101="","",IFERROR(INDEX(tblAnalyse[Mangan],_xlfn.AGGREGATE(15,6,(ROW(tblAnalyse[Datum])-ROW(INDEX(tblAnalyse[Datum],1))+1)/(tblAnalyse[Datum]&lt;&gt;""),ROW()-2)),"")))</f>
        <v/>
      </c>
      <c r="D101" s="48" t="str">
        <f>IF(ROW()=2,Start!$G$15,IF(B101="","",MIN($I$5,MAX($I$4,D100 + $I$2*(Start!$E$15-C101) - IF(C101 &gt; Start!$E$15,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IF(ROW()=2,Start!$E$15,IF(B102="","",IFERROR(INDEX(tblAnalyse[Mangan],_xlfn.AGGREGATE(15,6,(ROW(tblAnalyse[Datum])-ROW(INDEX(tblAnalyse[Datum],1))+1)/(tblAnalyse[Datum]&lt;&gt;""),ROW()-2)),"")))</f>
        <v/>
      </c>
      <c r="D102" s="48" t="str">
        <f>IF(ROW()=2,Start!$G$15,IF(B102="","",MIN($I$5,MAX($I$4,D101 + $I$2*(Start!$E$15-C102) - IF(C102 &gt; Start!$E$15,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IF(ROW()=2,Start!$E$15,IF(B103="","",IFERROR(INDEX(tblAnalyse[Mangan],_xlfn.AGGREGATE(15,6,(ROW(tblAnalyse[Datum])-ROW(INDEX(tblAnalyse[Datum],1))+1)/(tblAnalyse[Datum]&lt;&gt;""),ROW()-2)),"")))</f>
        <v/>
      </c>
      <c r="D103" s="48" t="str">
        <f>IF(ROW()=2,Start!$G$15,IF(B103="","",MIN($I$5,MAX($I$4,D102 + $I$2*(Start!$E$15-C103) - IF(C103 &gt; Start!$E$15,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IF(ROW()=2,Start!$E$15,IF(B104="","",IFERROR(INDEX(tblAnalyse[Mangan],_xlfn.AGGREGATE(15,6,(ROW(tblAnalyse[Datum])-ROW(INDEX(tblAnalyse[Datum],1))+1)/(tblAnalyse[Datum]&lt;&gt;""),ROW()-2)),"")))</f>
        <v/>
      </c>
      <c r="D104" s="48" t="str">
        <f>IF(ROW()=2,Start!$G$15,IF(B104="","",MIN($I$5,MAX($I$4,D103 + $I$2*(Start!$E$15-C104) - IF(C104 &gt; Start!$E$15,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IF(ROW()=2,Start!$E$15,IF(B105="","",IFERROR(INDEX(tblAnalyse[Mangan],_xlfn.AGGREGATE(15,6,(ROW(tblAnalyse[Datum])-ROW(INDEX(tblAnalyse[Datum],1))+1)/(tblAnalyse[Datum]&lt;&gt;""),ROW()-2)),"")))</f>
        <v/>
      </c>
      <c r="D105" s="48" t="str">
        <f>IF(ROW()=2,Start!$G$15,IF(B105="","",MIN($I$5,MAX($I$4,D104 + $I$2*(Start!$E$15-C105) - IF(C105 &gt; Start!$E$15,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IF(ROW()=2,Start!$E$15,IF(B106="","",IFERROR(INDEX(tblAnalyse[Mangan],_xlfn.AGGREGATE(15,6,(ROW(tblAnalyse[Datum])-ROW(INDEX(tblAnalyse[Datum],1))+1)/(tblAnalyse[Datum]&lt;&gt;""),ROW()-2)),"")))</f>
        <v/>
      </c>
      <c r="D106" s="48" t="str">
        <f>IF(ROW()=2,Start!$G$15,IF(B106="","",MIN($I$5,MAX($I$4,D105 + $I$2*(Start!$E$15-C106) - IF(C106 &gt; Start!$E$15,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IF(ROW()=2,Start!$E$15,IF(B107="","",IFERROR(INDEX(tblAnalyse[Mangan],_xlfn.AGGREGATE(15,6,(ROW(tblAnalyse[Datum])-ROW(INDEX(tblAnalyse[Datum],1))+1)/(tblAnalyse[Datum]&lt;&gt;""),ROW()-2)),"")))</f>
        <v/>
      </c>
      <c r="D107" s="48" t="str">
        <f>IF(ROW()=2,Start!$G$15,IF(B107="","",MIN($I$5,MAX($I$4,D106 + $I$2*(Start!$E$15-C107) - IF(C107 &gt; Start!$E$15,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IF(ROW()=2,Start!$E$15,IF(B108="","",IFERROR(INDEX(tblAnalyse[Mangan],_xlfn.AGGREGATE(15,6,(ROW(tblAnalyse[Datum])-ROW(INDEX(tblAnalyse[Datum],1))+1)/(tblAnalyse[Datum]&lt;&gt;""),ROW()-2)),"")))</f>
        <v/>
      </c>
      <c r="D108" s="48" t="str">
        <f>IF(ROW()=2,Start!$G$15,IF(B108="","",MIN($I$5,MAX($I$4,D107 + $I$2*(Start!$E$15-C108) - IF(C108 &gt; Start!$E$15,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IF(ROW()=2,Start!$E$15,IF(B109="","",IFERROR(INDEX(tblAnalyse[Mangan],_xlfn.AGGREGATE(15,6,(ROW(tblAnalyse[Datum])-ROW(INDEX(tblAnalyse[Datum],1))+1)/(tblAnalyse[Datum]&lt;&gt;""),ROW()-2)),"")))</f>
        <v/>
      </c>
      <c r="D109" s="48" t="str">
        <f>IF(ROW()=2,Start!$G$15,IF(B109="","",MIN($I$5,MAX($I$4,D108 + $I$2*(Start!$E$15-C109) - IF(C109 &gt; Start!$E$15,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IF(ROW()=2,Start!$E$15,IF(B110="","",IFERROR(INDEX(tblAnalyse[Mangan],_xlfn.AGGREGATE(15,6,(ROW(tblAnalyse[Datum])-ROW(INDEX(tblAnalyse[Datum],1))+1)/(tblAnalyse[Datum]&lt;&gt;""),ROW()-2)),"")))</f>
        <v/>
      </c>
      <c r="D110" s="48" t="str">
        <f>IF(ROW()=2,Start!$G$15,IF(B110="","",MIN($I$5,MAX($I$4,D109 + $I$2*(Start!$E$15-C110) - IF(C110 &gt; Start!$E$15,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IF(ROW()=2,Start!$E$15,IF(B111="","",IFERROR(INDEX(tblAnalyse[Mangan],_xlfn.AGGREGATE(15,6,(ROW(tblAnalyse[Datum])-ROW(INDEX(tblAnalyse[Datum],1))+1)/(tblAnalyse[Datum]&lt;&gt;""),ROW()-2)),"")))</f>
        <v/>
      </c>
      <c r="D111" s="48" t="str">
        <f>IF(ROW()=2,Start!$G$15,IF(B111="","",MIN($I$5,MAX($I$4,D110 + $I$2*(Start!$E$15-C111) - IF(C111 &gt; Start!$E$15,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IF(ROW()=2,Start!$E$15,IF(B112="","",IFERROR(INDEX(tblAnalyse[Mangan],_xlfn.AGGREGATE(15,6,(ROW(tblAnalyse[Datum])-ROW(INDEX(tblAnalyse[Datum],1))+1)/(tblAnalyse[Datum]&lt;&gt;""),ROW()-2)),"")))</f>
        <v/>
      </c>
      <c r="D112" s="48" t="str">
        <f>IF(ROW()=2,Start!$G$15,IF(B112="","",MIN($I$5,MAX($I$4,D111 + $I$2*(Start!$E$15-C112) - IF(C112 &gt; Start!$E$15,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IF(ROW()=2,Start!$E$15,IF(B113="","",IFERROR(INDEX(tblAnalyse[Mangan],_xlfn.AGGREGATE(15,6,(ROW(tblAnalyse[Datum])-ROW(INDEX(tblAnalyse[Datum],1))+1)/(tblAnalyse[Datum]&lt;&gt;""),ROW()-2)),"")))</f>
        <v/>
      </c>
      <c r="D113" s="48" t="str">
        <f>IF(ROW()=2,Start!$G$15,IF(B113="","",MIN($I$5,MAX($I$4,D112 + $I$2*(Start!$E$15-C113) - IF(C113 &gt; Start!$E$15,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IF(ROW()=2,Start!$E$15,IF(B114="","",IFERROR(INDEX(tblAnalyse[Mangan],_xlfn.AGGREGATE(15,6,(ROW(tblAnalyse[Datum])-ROW(INDEX(tblAnalyse[Datum],1))+1)/(tblAnalyse[Datum]&lt;&gt;""),ROW()-2)),"")))</f>
        <v/>
      </c>
      <c r="D114" s="48" t="str">
        <f>IF(ROW()=2,Start!$G$15,IF(B114="","",MIN($I$5,MAX($I$4,D113 + $I$2*(Start!$E$15-C114) - IF(C114 &gt; Start!$E$15,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IF(ROW()=2,Start!$E$15,IF(B115="","",IFERROR(INDEX(tblAnalyse[Mangan],_xlfn.AGGREGATE(15,6,(ROW(tblAnalyse[Datum])-ROW(INDEX(tblAnalyse[Datum],1))+1)/(tblAnalyse[Datum]&lt;&gt;""),ROW()-2)),"")))</f>
        <v/>
      </c>
      <c r="D115" s="48" t="str">
        <f>IF(ROW()=2,Start!$G$15,IF(B115="","",MIN($I$5,MAX($I$4,D114 + $I$2*(Start!$E$15-C115) - IF(C115 &gt; Start!$E$15,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IF(ROW()=2,Start!$E$15,IF(B116="","",IFERROR(INDEX(tblAnalyse[Mangan],_xlfn.AGGREGATE(15,6,(ROW(tblAnalyse[Datum])-ROW(INDEX(tblAnalyse[Datum],1))+1)/(tblAnalyse[Datum]&lt;&gt;""),ROW()-2)),"")))</f>
        <v/>
      </c>
      <c r="D116" s="48" t="str">
        <f>IF(ROW()=2,Start!$G$15,IF(B116="","",MIN($I$5,MAX($I$4,D115 + $I$2*(Start!$E$15-C116) - IF(C116 &gt; Start!$E$15,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IF(ROW()=2,Start!$E$15,IF(B117="","",IFERROR(INDEX(tblAnalyse[Mangan],_xlfn.AGGREGATE(15,6,(ROW(tblAnalyse[Datum])-ROW(INDEX(tblAnalyse[Datum],1))+1)/(tblAnalyse[Datum]&lt;&gt;""),ROW()-2)),"")))</f>
        <v/>
      </c>
      <c r="D117" s="48" t="str">
        <f>IF(ROW()=2,Start!$G$15,IF(B117="","",MIN($I$5,MAX($I$4,D116 + $I$2*(Start!$E$15-C117) - IF(C117 &gt; Start!$E$15,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IF(ROW()=2,Start!$E$15,IF(B118="","",IFERROR(INDEX(tblAnalyse[Mangan],_xlfn.AGGREGATE(15,6,(ROW(tblAnalyse[Datum])-ROW(INDEX(tblAnalyse[Datum],1))+1)/(tblAnalyse[Datum]&lt;&gt;""),ROW()-2)),"")))</f>
        <v/>
      </c>
      <c r="D118" s="48" t="str">
        <f>IF(ROW()=2,Start!$G$15,IF(B118="","",MIN($I$5,MAX($I$4,D117 + $I$2*(Start!$E$15-C118) - IF(C118 &gt; Start!$E$15,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IF(ROW()=2,Start!$E$15,IF(B119="","",IFERROR(INDEX(tblAnalyse[Mangan],_xlfn.AGGREGATE(15,6,(ROW(tblAnalyse[Datum])-ROW(INDEX(tblAnalyse[Datum],1))+1)/(tblAnalyse[Datum]&lt;&gt;""),ROW()-2)),"")))</f>
        <v/>
      </c>
      <c r="D119" s="48" t="str">
        <f>IF(ROW()=2,Start!$G$15,IF(B119="","",MIN($I$5,MAX($I$4,D118 + $I$2*(Start!$E$15-C119) - IF(C119 &gt; Start!$E$15,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IF(ROW()=2,Start!$E$15,IF(B120="","",IFERROR(INDEX(tblAnalyse[Mangan],_xlfn.AGGREGATE(15,6,(ROW(tblAnalyse[Datum])-ROW(INDEX(tblAnalyse[Datum],1))+1)/(tblAnalyse[Datum]&lt;&gt;""),ROW()-2)),"")))</f>
        <v/>
      </c>
      <c r="D120" s="48" t="str">
        <f>IF(ROW()=2,Start!$G$15,IF(B120="","",MIN($I$5,MAX($I$4,D119 + $I$2*(Start!$E$15-C120) - IF(C120 &gt; Start!$E$15,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IF(ROW()=2,Start!$E$15,IF(B121="","",IFERROR(INDEX(tblAnalyse[Mangan],_xlfn.AGGREGATE(15,6,(ROW(tblAnalyse[Datum])-ROW(INDEX(tblAnalyse[Datum],1))+1)/(tblAnalyse[Datum]&lt;&gt;""),ROW()-2)),"")))</f>
        <v/>
      </c>
      <c r="D121" s="48" t="str">
        <f>IF(ROW()=2,Start!$G$15,IF(B121="","",MIN($I$5,MAX($I$4,D120 + $I$2*(Start!$E$15-C121) - IF(C121 &gt; Start!$E$15,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IF(ROW()=2,Start!$E$15,IF(B122="","",IFERROR(INDEX(tblAnalyse[Mangan],_xlfn.AGGREGATE(15,6,(ROW(tblAnalyse[Datum])-ROW(INDEX(tblAnalyse[Datum],1))+1)/(tblAnalyse[Datum]&lt;&gt;""),ROW()-2)),"")))</f>
        <v/>
      </c>
      <c r="D122" s="48" t="str">
        <f>IF(ROW()=2,Start!$G$15,IF(B122="","",MIN($I$5,MAX($I$4,D121 + $I$2*(Start!$E$15-C122) - IF(C122 &gt; Start!$E$15,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IF(ROW()=2,Start!$E$15,IF(B123="","",IFERROR(INDEX(tblAnalyse[Mangan],_xlfn.AGGREGATE(15,6,(ROW(tblAnalyse[Datum])-ROW(INDEX(tblAnalyse[Datum],1))+1)/(tblAnalyse[Datum]&lt;&gt;""),ROW()-2)),"")))</f>
        <v/>
      </c>
      <c r="D123" s="48" t="str">
        <f>IF(ROW()=2,Start!$G$15,IF(B123="","",MIN($I$5,MAX($I$4,D122 + $I$2*(Start!$E$15-C123) - IF(C123 &gt; Start!$E$15,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IF(ROW()=2,Start!$E$15,IF(B124="","",IFERROR(INDEX(tblAnalyse[Mangan],_xlfn.AGGREGATE(15,6,(ROW(tblAnalyse[Datum])-ROW(INDEX(tblAnalyse[Datum],1))+1)/(tblAnalyse[Datum]&lt;&gt;""),ROW()-2)),"")))</f>
        <v/>
      </c>
      <c r="D124" s="48" t="str">
        <f>IF(ROW()=2,Start!$G$15,IF(B124="","",MIN($I$5,MAX($I$4,D123 + $I$2*(Start!$E$15-C124) - IF(C124 &gt; Start!$E$15,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IF(ROW()=2,Start!$E$15,IF(B125="","",IFERROR(INDEX(tblAnalyse[Mangan],_xlfn.AGGREGATE(15,6,(ROW(tblAnalyse[Datum])-ROW(INDEX(tblAnalyse[Datum],1))+1)/(tblAnalyse[Datum]&lt;&gt;""),ROW()-2)),"")))</f>
        <v/>
      </c>
      <c r="D125" s="48" t="str">
        <f>IF(ROW()=2,Start!$G$15,IF(B125="","",MIN($I$5,MAX($I$4,D124 + $I$2*(Start!$E$15-C125) - IF(C125 &gt; Start!$E$15,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IF(ROW()=2,Start!$E$15,IF(B126="","",IFERROR(INDEX(tblAnalyse[Mangan],_xlfn.AGGREGATE(15,6,(ROW(tblAnalyse[Datum])-ROW(INDEX(tblAnalyse[Datum],1))+1)/(tblAnalyse[Datum]&lt;&gt;""),ROW()-2)),"")))</f>
        <v/>
      </c>
      <c r="D126" s="48" t="str">
        <f>IF(ROW()=2,Start!$G$15,IF(B126="","",MIN($I$5,MAX($I$4,D125 + $I$2*(Start!$E$15-C126) - IF(C126 &gt; Start!$E$15,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IF(ROW()=2,Start!$E$15,IF(B127="","",IFERROR(INDEX(tblAnalyse[Mangan],_xlfn.AGGREGATE(15,6,(ROW(tblAnalyse[Datum])-ROW(INDEX(tblAnalyse[Datum],1))+1)/(tblAnalyse[Datum]&lt;&gt;""),ROW()-2)),"")))</f>
        <v/>
      </c>
      <c r="D127" s="48" t="str">
        <f>IF(ROW()=2,Start!$G$15,IF(B127="","",MIN($I$5,MAX($I$4,D126 + $I$2*(Start!$E$15-C127) - IF(C127 &gt; Start!$E$15,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IF(ROW()=2,Start!$E$15,IF(B128="","",IFERROR(INDEX(tblAnalyse[Mangan],_xlfn.AGGREGATE(15,6,(ROW(tblAnalyse[Datum])-ROW(INDEX(tblAnalyse[Datum],1))+1)/(tblAnalyse[Datum]&lt;&gt;""),ROW()-2)),"")))</f>
        <v/>
      </c>
      <c r="D128" s="48" t="str">
        <f>IF(ROW()=2,Start!$G$15,IF(B128="","",MIN($I$5,MAX($I$4,D127 + $I$2*(Start!$E$15-C128) - IF(C128 &gt; Start!$E$15,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IF(ROW()=2,Start!$E$15,IF(B129="","",IFERROR(INDEX(tblAnalyse[Mangan],_xlfn.AGGREGATE(15,6,(ROW(tblAnalyse[Datum])-ROW(INDEX(tblAnalyse[Datum],1))+1)/(tblAnalyse[Datum]&lt;&gt;""),ROW()-2)),"")))</f>
        <v/>
      </c>
      <c r="D129" s="48" t="str">
        <f>IF(ROW()=2,Start!$G$15,IF(B129="","",MIN($I$5,MAX($I$4,D128 + $I$2*(Start!$E$15-C129) - IF(C129 &gt; Start!$E$15,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IF(ROW()=2,Start!$E$15,IF(B130="","",IFERROR(INDEX(tblAnalyse[Mangan],_xlfn.AGGREGATE(15,6,(ROW(tblAnalyse[Datum])-ROW(INDEX(tblAnalyse[Datum],1))+1)/(tblAnalyse[Datum]&lt;&gt;""),ROW()-2)),"")))</f>
        <v/>
      </c>
      <c r="D130" s="48" t="str">
        <f>IF(ROW()=2,Start!$G$15,IF(B130="","",MIN($I$5,MAX($I$4,D129 + $I$2*(Start!$E$15-C130) - IF(C130 &gt; Start!$E$15,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IF(ROW()=2,Start!$E$15,IF(B131="","",IFERROR(INDEX(tblAnalyse[Mangan],_xlfn.AGGREGATE(15,6,(ROW(tblAnalyse[Datum])-ROW(INDEX(tblAnalyse[Datum],1))+1)/(tblAnalyse[Datum]&lt;&gt;""),ROW()-2)),"")))</f>
        <v/>
      </c>
      <c r="D131" s="48" t="str">
        <f>IF(ROW()=2,Start!$G$15,IF(B131="","",MIN($I$5,MAX($I$4,D130 + $I$2*(Start!$E$15-C131) - IF(C131 &gt; Start!$E$15,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IF(ROW()=2,Start!$E$15,IF(B132="","",IFERROR(INDEX(tblAnalyse[Mangan],_xlfn.AGGREGATE(15,6,(ROW(tblAnalyse[Datum])-ROW(INDEX(tblAnalyse[Datum],1))+1)/(tblAnalyse[Datum]&lt;&gt;""),ROW()-2)),"")))</f>
        <v/>
      </c>
      <c r="D132" s="48" t="str">
        <f>IF(ROW()=2,Start!$G$15,IF(B132="","",MIN($I$5,MAX($I$4,D131 + $I$2*(Start!$E$15-C132) - IF(C132 &gt; Start!$E$15,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IF(ROW()=2,Start!$E$15,IF(B133="","",IFERROR(INDEX(tblAnalyse[Mangan],_xlfn.AGGREGATE(15,6,(ROW(tblAnalyse[Datum])-ROW(INDEX(tblAnalyse[Datum],1))+1)/(tblAnalyse[Datum]&lt;&gt;""),ROW()-2)),"")))</f>
        <v/>
      </c>
      <c r="D133" s="48" t="str">
        <f>IF(ROW()=2,Start!$G$15,IF(B133="","",MIN($I$5,MAX($I$4,D132 + $I$2*(Start!$E$15-C133) - IF(C133 &gt; Start!$E$15,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IF(ROW()=2,Start!$E$15,IF(B134="","",IFERROR(INDEX(tblAnalyse[Mangan],_xlfn.AGGREGATE(15,6,(ROW(tblAnalyse[Datum])-ROW(INDEX(tblAnalyse[Datum],1))+1)/(tblAnalyse[Datum]&lt;&gt;""),ROW()-2)),"")))</f>
        <v/>
      </c>
      <c r="D134" s="48" t="str">
        <f>IF(ROW()=2,Start!$G$15,IF(B134="","",MIN($I$5,MAX($I$4,D133 + $I$2*(Start!$E$15-C134) - IF(C134 &gt; Start!$E$15,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IF(ROW()=2,Start!$E$15,IF(B135="","",IFERROR(INDEX(tblAnalyse[Mangan],_xlfn.AGGREGATE(15,6,(ROW(tblAnalyse[Datum])-ROW(INDEX(tblAnalyse[Datum],1))+1)/(tblAnalyse[Datum]&lt;&gt;""),ROW()-2)),"")))</f>
        <v/>
      </c>
      <c r="D135" s="48" t="str">
        <f>IF(ROW()=2,Start!$G$15,IF(B135="","",MIN($I$5,MAX($I$4,D134 + $I$2*(Start!$E$15-C135) - IF(C135 &gt; Start!$E$15,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IF(ROW()=2,Start!$E$15,IF(B136="","",IFERROR(INDEX(tblAnalyse[Mangan],_xlfn.AGGREGATE(15,6,(ROW(tblAnalyse[Datum])-ROW(INDEX(tblAnalyse[Datum],1))+1)/(tblAnalyse[Datum]&lt;&gt;""),ROW()-2)),"")))</f>
        <v/>
      </c>
      <c r="D136" s="48" t="str">
        <f>IF(ROW()=2,Start!$G$15,IF(B136="","",MIN($I$5,MAX($I$4,D135 + $I$2*(Start!$E$15-C136) - IF(C136 &gt; Start!$E$15,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IF(ROW()=2,Start!$E$15,IF(B137="","",IFERROR(INDEX(tblAnalyse[Mangan],_xlfn.AGGREGATE(15,6,(ROW(tblAnalyse[Datum])-ROW(INDEX(tblAnalyse[Datum],1))+1)/(tblAnalyse[Datum]&lt;&gt;""),ROW()-2)),"")))</f>
        <v/>
      </c>
      <c r="D137" s="48" t="str">
        <f>IF(ROW()=2,Start!$G$15,IF(B137="","",MIN($I$5,MAX($I$4,D136 + $I$2*(Start!$E$15-C137) - IF(C137 &gt; Start!$E$15,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IF(ROW()=2,Start!$E$15,IF(B138="","",IFERROR(INDEX(tblAnalyse[Mangan],_xlfn.AGGREGATE(15,6,(ROW(tblAnalyse[Datum])-ROW(INDEX(tblAnalyse[Datum],1))+1)/(tblAnalyse[Datum]&lt;&gt;""),ROW()-2)),"")))</f>
        <v/>
      </c>
      <c r="D138" s="48" t="str">
        <f>IF(ROW()=2,Start!$G$15,IF(B138="","",MIN($I$5,MAX($I$4,D137 + $I$2*(Start!$E$15-C138) - IF(C138 &gt; Start!$E$15,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IF(ROW()=2,Start!$E$15,IF(B139="","",IFERROR(INDEX(tblAnalyse[Mangan],_xlfn.AGGREGATE(15,6,(ROW(tblAnalyse[Datum])-ROW(INDEX(tblAnalyse[Datum],1))+1)/(tblAnalyse[Datum]&lt;&gt;""),ROW()-2)),"")))</f>
        <v/>
      </c>
      <c r="D139" s="48" t="str">
        <f>IF(ROW()=2,Start!$G$15,IF(B139="","",MIN($I$5,MAX($I$4,D138 + $I$2*(Start!$E$15-C139) - IF(C139 &gt; Start!$E$15,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IF(ROW()=2,Start!$E$15,IF(B140="","",IFERROR(INDEX(tblAnalyse[Mangan],_xlfn.AGGREGATE(15,6,(ROW(tblAnalyse[Datum])-ROW(INDEX(tblAnalyse[Datum],1))+1)/(tblAnalyse[Datum]&lt;&gt;""),ROW()-2)),"")))</f>
        <v/>
      </c>
      <c r="D140" s="48" t="str">
        <f>IF(ROW()=2,Start!$G$15,IF(B140="","",MIN($I$5,MAX($I$4,D139 + $I$2*(Start!$E$15-C140) - IF(C140 &gt; Start!$E$15,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IF(ROW()=2,Start!$E$15,IF(B141="","",IFERROR(INDEX(tblAnalyse[Mangan],_xlfn.AGGREGATE(15,6,(ROW(tblAnalyse[Datum])-ROW(INDEX(tblAnalyse[Datum],1))+1)/(tblAnalyse[Datum]&lt;&gt;""),ROW()-2)),"")))</f>
        <v/>
      </c>
      <c r="D141" s="48" t="str">
        <f>IF(ROW()=2,Start!$G$15,IF(B141="","",MIN($I$5,MAX($I$4,D140 + $I$2*(Start!$E$15-C141) - IF(C141 &gt; Start!$E$15,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IF(ROW()=2,Start!$E$15,IF(B142="","",IFERROR(INDEX(tblAnalyse[Mangan],_xlfn.AGGREGATE(15,6,(ROW(tblAnalyse[Datum])-ROW(INDEX(tblAnalyse[Datum],1))+1)/(tblAnalyse[Datum]&lt;&gt;""),ROW()-2)),"")))</f>
        <v/>
      </c>
      <c r="D142" s="48" t="str">
        <f>IF(ROW()=2,Start!$G$15,IF(B142="","",MIN($I$5,MAX($I$4,D141 + $I$2*(Start!$E$15-C142) - IF(C142 &gt; Start!$E$15,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IF(ROW()=2,Start!$E$15,IF(B143="","",IFERROR(INDEX(tblAnalyse[Mangan],_xlfn.AGGREGATE(15,6,(ROW(tblAnalyse[Datum])-ROW(INDEX(tblAnalyse[Datum],1))+1)/(tblAnalyse[Datum]&lt;&gt;""),ROW()-2)),"")))</f>
        <v/>
      </c>
      <c r="D143" s="48" t="str">
        <f>IF(ROW()=2,Start!$G$15,IF(B143="","",MIN($I$5,MAX($I$4,D142 + $I$2*(Start!$E$15-C143) - IF(C143 &gt; Start!$E$15,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IF(ROW()=2,Start!$E$15,IF(B144="","",IFERROR(INDEX(tblAnalyse[Mangan],_xlfn.AGGREGATE(15,6,(ROW(tblAnalyse[Datum])-ROW(INDEX(tblAnalyse[Datum],1))+1)/(tblAnalyse[Datum]&lt;&gt;""),ROW()-2)),"")))</f>
        <v/>
      </c>
      <c r="D144" s="48" t="str">
        <f>IF(ROW()=2,Start!$G$15,IF(B144="","",MIN($I$5,MAX($I$4,D143 + $I$2*(Start!$E$15-C144) - IF(C144 &gt; Start!$E$15,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IF(ROW()=2,Start!$E$15,IF(B145="","",IFERROR(INDEX(tblAnalyse[Mangan],_xlfn.AGGREGATE(15,6,(ROW(tblAnalyse[Datum])-ROW(INDEX(tblAnalyse[Datum],1))+1)/(tblAnalyse[Datum]&lt;&gt;""),ROW()-2)),"")))</f>
        <v/>
      </c>
      <c r="D145" s="48" t="str">
        <f>IF(ROW()=2,Start!$G$15,IF(B145="","",MIN($I$5,MAX($I$4,D144 + $I$2*(Start!$E$15-C145) - IF(C145 &gt; Start!$E$15,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IF(ROW()=2,Start!$E$15,IF(B146="","",IFERROR(INDEX(tblAnalyse[Mangan],_xlfn.AGGREGATE(15,6,(ROW(tblAnalyse[Datum])-ROW(INDEX(tblAnalyse[Datum],1))+1)/(tblAnalyse[Datum]&lt;&gt;""),ROW()-2)),"")))</f>
        <v/>
      </c>
      <c r="D146" s="48" t="str">
        <f>IF(ROW()=2,Start!$G$15,IF(B146="","",MIN($I$5,MAX($I$4,D145 + $I$2*(Start!$E$15-C146) - IF(C146 &gt; Start!$E$15,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IF(ROW()=2,Start!$E$15,IF(B147="","",IFERROR(INDEX(tblAnalyse[Mangan],_xlfn.AGGREGATE(15,6,(ROW(tblAnalyse[Datum])-ROW(INDEX(tblAnalyse[Datum],1))+1)/(tblAnalyse[Datum]&lt;&gt;""),ROW()-2)),"")))</f>
        <v/>
      </c>
      <c r="D147" s="48" t="str">
        <f>IF(ROW()=2,Start!$G$15,IF(B147="","",MIN($I$5,MAX($I$4,D146 + $I$2*(Start!$E$15-C147) - IF(C147 &gt; Start!$E$15,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IF(ROW()=2,Start!$E$15,IF(B148="","",IFERROR(INDEX(tblAnalyse[Mangan],_xlfn.AGGREGATE(15,6,(ROW(tblAnalyse[Datum])-ROW(INDEX(tblAnalyse[Datum],1))+1)/(tblAnalyse[Datum]&lt;&gt;""),ROW()-2)),"")))</f>
        <v/>
      </c>
      <c r="D148" s="48" t="str">
        <f>IF(ROW()=2,Start!$G$15,IF(B148="","",MIN($I$5,MAX($I$4,D147 + $I$2*(Start!$E$15-C148) - IF(C148 &gt; Start!$E$15,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IF(ROW()=2,Start!$E$15,IF(B149="","",IFERROR(INDEX(tblAnalyse[Mangan],_xlfn.AGGREGATE(15,6,(ROW(tblAnalyse[Datum])-ROW(INDEX(tblAnalyse[Datum],1))+1)/(tblAnalyse[Datum]&lt;&gt;""),ROW()-2)),"")))</f>
        <v/>
      </c>
      <c r="D149" s="48" t="str">
        <f>IF(ROW()=2,Start!$G$15,IF(B149="","",MIN($I$5,MAX($I$4,D148 + $I$2*(Start!$E$15-C149) - IF(C149 &gt; Start!$E$15,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IF(ROW()=2,Start!$E$15,IF(B150="","",IFERROR(INDEX(tblAnalyse[Mangan],_xlfn.AGGREGATE(15,6,(ROW(tblAnalyse[Datum])-ROW(INDEX(tblAnalyse[Datum],1))+1)/(tblAnalyse[Datum]&lt;&gt;""),ROW()-2)),"")))</f>
        <v/>
      </c>
      <c r="D150" s="48" t="str">
        <f>IF(ROW()=2,Start!$G$15,IF(B150="","",MIN($I$5,MAX($I$4,D149 + $I$2*(Start!$E$15-C150) - IF(C150 &gt; Start!$E$15,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IF(ROW()=2,Start!$E$15,IF(B151="","",IFERROR(INDEX(tblAnalyse[Mangan],_xlfn.AGGREGATE(15,6,(ROW(tblAnalyse[Datum])-ROW(INDEX(tblAnalyse[Datum],1))+1)/(tblAnalyse[Datum]&lt;&gt;""),ROW()-2)),"")))</f>
        <v/>
      </c>
      <c r="D151" s="48" t="str">
        <f>IF(ROW()=2,Start!$G$15,IF(B151="","",MIN($I$5,MAX($I$4,D150 + $I$2*(Start!$E$15-C151) - IF(C151 &gt; Start!$E$15,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IF(ROW()=2,Start!$E$15,IF(B152="","",IFERROR(INDEX(tblAnalyse[Mangan],_xlfn.AGGREGATE(15,6,(ROW(tblAnalyse[Datum])-ROW(INDEX(tblAnalyse[Datum],1))+1)/(tblAnalyse[Datum]&lt;&gt;""),ROW()-2)),"")))</f>
        <v/>
      </c>
      <c r="D152" s="48" t="str">
        <f>IF(ROW()=2,Start!$G$15,IF(B152="","",MIN($I$5,MAX($I$4,D151 + $I$2*(Start!$E$15-C152) - IF(C152 &gt; Start!$E$15,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IF(ROW()=2,Start!$E$15,IF(B153="","",IFERROR(INDEX(tblAnalyse[Mangan],_xlfn.AGGREGATE(15,6,(ROW(tblAnalyse[Datum])-ROW(INDEX(tblAnalyse[Datum],1))+1)/(tblAnalyse[Datum]&lt;&gt;""),ROW()-2)),"")))</f>
        <v/>
      </c>
      <c r="D153" s="48" t="str">
        <f>IF(ROW()=2,Start!$G$15,IF(B153="","",MIN($I$5,MAX($I$4,D152 + $I$2*(Start!$E$15-C153) - IF(C153 &gt; Start!$E$15,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IF(ROW()=2,Start!$E$15,IF(B154="","",IFERROR(INDEX(tblAnalyse[Mangan],_xlfn.AGGREGATE(15,6,(ROW(tblAnalyse[Datum])-ROW(INDEX(tblAnalyse[Datum],1))+1)/(tblAnalyse[Datum]&lt;&gt;""),ROW()-2)),"")))</f>
        <v/>
      </c>
      <c r="D154" s="48" t="str">
        <f>IF(ROW()=2,Start!$G$15,IF(B154="","",MIN($I$5,MAX($I$4,D153 + $I$2*(Start!$E$15-C154) - IF(C154 &gt; Start!$E$15,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IF(ROW()=2,Start!$E$15,IF(B155="","",IFERROR(INDEX(tblAnalyse[Mangan],_xlfn.AGGREGATE(15,6,(ROW(tblAnalyse[Datum])-ROW(INDEX(tblAnalyse[Datum],1))+1)/(tblAnalyse[Datum]&lt;&gt;""),ROW()-2)),"")))</f>
        <v/>
      </c>
      <c r="D155" s="48" t="str">
        <f>IF(ROW()=2,Start!$G$15,IF(B155="","",MIN($I$5,MAX($I$4,D154 + $I$2*(Start!$E$15-C155) - IF(C155 &gt; Start!$E$15,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IF(ROW()=2,Start!$E$15,IF(B156="","",IFERROR(INDEX(tblAnalyse[Mangan],_xlfn.AGGREGATE(15,6,(ROW(tblAnalyse[Datum])-ROW(INDEX(tblAnalyse[Datum],1))+1)/(tblAnalyse[Datum]&lt;&gt;""),ROW()-2)),"")))</f>
        <v/>
      </c>
      <c r="D156" s="48" t="str">
        <f>IF(ROW()=2,Start!$G$15,IF(B156="","",MIN($I$5,MAX($I$4,D155 + $I$2*(Start!$E$15-C156) - IF(C156 &gt; Start!$E$15,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IF(ROW()=2,Start!$E$15,IF(B157="","",IFERROR(INDEX(tblAnalyse[Mangan],_xlfn.AGGREGATE(15,6,(ROW(tblAnalyse[Datum])-ROW(INDEX(tblAnalyse[Datum],1))+1)/(tblAnalyse[Datum]&lt;&gt;""),ROW()-2)),"")))</f>
        <v/>
      </c>
      <c r="D157" s="48" t="str">
        <f>IF(ROW()=2,Start!$G$15,IF(B157="","",MIN($I$5,MAX($I$4,D156 + $I$2*(Start!$E$15-C157) - IF(C157 &gt; Start!$E$15,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IF(ROW()=2,Start!$E$15,IF(B158="","",IFERROR(INDEX(tblAnalyse[Mangan],_xlfn.AGGREGATE(15,6,(ROW(tblAnalyse[Datum])-ROW(INDEX(tblAnalyse[Datum],1))+1)/(tblAnalyse[Datum]&lt;&gt;""),ROW()-2)),"")))</f>
        <v/>
      </c>
      <c r="D158" s="48" t="str">
        <f>IF(ROW()=2,Start!$G$15,IF(B158="","",MIN($I$5,MAX($I$4,D157 + $I$2*(Start!$E$15-C158) - IF(C158 &gt; Start!$E$15,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IF(ROW()=2,Start!$E$15,IF(B159="","",IFERROR(INDEX(tblAnalyse[Mangan],_xlfn.AGGREGATE(15,6,(ROW(tblAnalyse[Datum])-ROW(INDEX(tblAnalyse[Datum],1))+1)/(tblAnalyse[Datum]&lt;&gt;""),ROW()-2)),"")))</f>
        <v/>
      </c>
      <c r="D159" s="48" t="str">
        <f>IF(ROW()=2,Start!$G$15,IF(B159="","",MIN($I$5,MAX($I$4,D158 + $I$2*(Start!$E$15-C159) - IF(C159 &gt; Start!$E$15,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IF(ROW()=2,Start!$E$15,IF(B160="","",IFERROR(INDEX(tblAnalyse[Mangan],_xlfn.AGGREGATE(15,6,(ROW(tblAnalyse[Datum])-ROW(INDEX(tblAnalyse[Datum],1))+1)/(tblAnalyse[Datum]&lt;&gt;""),ROW()-2)),"")))</f>
        <v/>
      </c>
      <c r="D160" s="48" t="str">
        <f>IF(ROW()=2,Start!$G$15,IF(B160="","",MIN($I$5,MAX($I$4,D159 + $I$2*(Start!$E$15-C160) - IF(C160 &gt; Start!$E$15,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IF(ROW()=2,Start!$E$15,IF(B161="","",IFERROR(INDEX(tblAnalyse[Mangan],_xlfn.AGGREGATE(15,6,(ROW(tblAnalyse[Datum])-ROW(INDEX(tblAnalyse[Datum],1))+1)/(tblAnalyse[Datum]&lt;&gt;""),ROW()-2)),"")))</f>
        <v/>
      </c>
      <c r="D161" s="48" t="str">
        <f>IF(ROW()=2,Start!$G$15,IF(B161="","",MIN($I$5,MAX($I$4,D160 + $I$2*(Start!$E$15-C161) - IF(C161 &gt; Start!$E$15,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IF(ROW()=2,Start!$E$15,IF(B162="","",IFERROR(INDEX(tblAnalyse[Mangan],_xlfn.AGGREGATE(15,6,(ROW(tblAnalyse[Datum])-ROW(INDEX(tblAnalyse[Datum],1))+1)/(tblAnalyse[Datum]&lt;&gt;""),ROW()-2)),"")))</f>
        <v/>
      </c>
      <c r="D162" s="48" t="str">
        <f>IF(ROW()=2,Start!$G$15,IF(B162="","",MIN($I$5,MAX($I$4,D161 + $I$2*(Start!$E$15-C162) - IF(C162 &gt; Start!$E$15,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IF(ROW()=2,Start!$E$15,IF(B163="","",IFERROR(INDEX(tblAnalyse[Mangan],_xlfn.AGGREGATE(15,6,(ROW(tblAnalyse[Datum])-ROW(INDEX(tblAnalyse[Datum],1))+1)/(tblAnalyse[Datum]&lt;&gt;""),ROW()-2)),"")))</f>
        <v/>
      </c>
      <c r="D163" s="48" t="str">
        <f>IF(ROW()=2,Start!$G$15,IF(B163="","",MIN($I$5,MAX($I$4,D162 + $I$2*(Start!$E$15-C163) - IF(C163 &gt; Start!$E$15,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IF(ROW()=2,Start!$E$15,IF(B164="","",IFERROR(INDEX(tblAnalyse[Mangan],_xlfn.AGGREGATE(15,6,(ROW(tblAnalyse[Datum])-ROW(INDEX(tblAnalyse[Datum],1))+1)/(tblAnalyse[Datum]&lt;&gt;""),ROW()-2)),"")))</f>
        <v/>
      </c>
      <c r="D164" s="48" t="str">
        <f>IF(ROW()=2,Start!$G$15,IF(B164="","",MIN($I$5,MAX($I$4,D163 + $I$2*(Start!$E$15-C164) - IF(C164 &gt; Start!$E$15,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IF(ROW()=2,Start!$E$15,IF(B165="","",IFERROR(INDEX(tblAnalyse[Mangan],_xlfn.AGGREGATE(15,6,(ROW(tblAnalyse[Datum])-ROW(INDEX(tblAnalyse[Datum],1))+1)/(tblAnalyse[Datum]&lt;&gt;""),ROW()-2)),"")))</f>
        <v/>
      </c>
      <c r="D165" s="48" t="str">
        <f>IF(ROW()=2,Start!$G$15,IF(B165="","",MIN($I$5,MAX($I$4,D164 + $I$2*(Start!$E$15-C165) - IF(C165 &gt; Start!$E$15,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IF(ROW()=2,Start!$E$15,IF(B166="","",IFERROR(INDEX(tblAnalyse[Mangan],_xlfn.AGGREGATE(15,6,(ROW(tblAnalyse[Datum])-ROW(INDEX(tblAnalyse[Datum],1))+1)/(tblAnalyse[Datum]&lt;&gt;""),ROW()-2)),"")))</f>
        <v/>
      </c>
      <c r="D166" s="48" t="str">
        <f>IF(ROW()=2,Start!$G$15,IF(B166="","",MIN($I$5,MAX($I$4,D165 + $I$2*(Start!$E$15-C166) - IF(C166 &gt; Start!$E$15,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IF(ROW()=2,Start!$E$15,IF(B167="","",IFERROR(INDEX(tblAnalyse[Mangan],_xlfn.AGGREGATE(15,6,(ROW(tblAnalyse[Datum])-ROW(INDEX(tblAnalyse[Datum],1))+1)/(tblAnalyse[Datum]&lt;&gt;""),ROW()-2)),"")))</f>
        <v/>
      </c>
      <c r="D167" s="48" t="str">
        <f>IF(ROW()=2,Start!$G$15,IF(B167="","",MIN($I$5,MAX($I$4,D166 + $I$2*(Start!$E$15-C167) - IF(C167 &gt; Start!$E$15,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IF(ROW()=2,Start!$E$15,IF(B168="","",IFERROR(INDEX(tblAnalyse[Mangan],_xlfn.AGGREGATE(15,6,(ROW(tblAnalyse[Datum])-ROW(INDEX(tblAnalyse[Datum],1))+1)/(tblAnalyse[Datum]&lt;&gt;""),ROW()-2)),"")))</f>
        <v/>
      </c>
      <c r="D168" s="48" t="str">
        <f>IF(ROW()=2,Start!$G$15,IF(B168="","",MIN($I$5,MAX($I$4,D167 + $I$2*(Start!$E$15-C168) - IF(C168 &gt; Start!$E$15,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IF(ROW()=2,Start!$E$15,IF(B169="","",IFERROR(INDEX(tblAnalyse[Mangan],_xlfn.AGGREGATE(15,6,(ROW(tblAnalyse[Datum])-ROW(INDEX(tblAnalyse[Datum],1))+1)/(tblAnalyse[Datum]&lt;&gt;""),ROW()-2)),"")))</f>
        <v/>
      </c>
      <c r="D169" s="48" t="str">
        <f>IF(ROW()=2,Start!$G$15,IF(B169="","",MIN($I$5,MAX($I$4,D168 + $I$2*(Start!$E$15-C169) - IF(C169 &gt; Start!$E$15,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IF(ROW()=2,Start!$E$15,IF(B170="","",IFERROR(INDEX(tblAnalyse[Mangan],_xlfn.AGGREGATE(15,6,(ROW(tblAnalyse[Datum])-ROW(INDEX(tblAnalyse[Datum],1))+1)/(tblAnalyse[Datum]&lt;&gt;""),ROW()-2)),"")))</f>
        <v/>
      </c>
      <c r="D170" s="48" t="str">
        <f>IF(ROW()=2,Start!$G$15,IF(B170="","",MIN($I$5,MAX($I$4,D169 + $I$2*(Start!$E$15-C170) - IF(C170 &gt; Start!$E$15,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IF(ROW()=2,Start!$E$15,IF(B171="","",IFERROR(INDEX(tblAnalyse[Mangan],_xlfn.AGGREGATE(15,6,(ROW(tblAnalyse[Datum])-ROW(INDEX(tblAnalyse[Datum],1))+1)/(tblAnalyse[Datum]&lt;&gt;""),ROW()-2)),"")))</f>
        <v/>
      </c>
      <c r="D171" s="48" t="str">
        <f>IF(ROW()=2,Start!$G$15,IF(B171="","",MIN($I$5,MAX($I$4,D170 + $I$2*(Start!$E$15-C171) - IF(C171 &gt; Start!$E$15,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IF(ROW()=2,Start!$E$15,IF(B172="","",IFERROR(INDEX(tblAnalyse[Mangan],_xlfn.AGGREGATE(15,6,(ROW(tblAnalyse[Datum])-ROW(INDEX(tblAnalyse[Datum],1))+1)/(tblAnalyse[Datum]&lt;&gt;""),ROW()-2)),"")))</f>
        <v/>
      </c>
      <c r="D172" s="48" t="str">
        <f>IF(ROW()=2,Start!$G$15,IF(B172="","",MIN($I$5,MAX($I$4,D171 + $I$2*(Start!$E$15-C172) - IF(C172 &gt; Start!$E$15,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IF(ROW()=2,Start!$E$15,IF(B173="","",IFERROR(INDEX(tblAnalyse[Mangan],_xlfn.AGGREGATE(15,6,(ROW(tblAnalyse[Datum])-ROW(INDEX(tblAnalyse[Datum],1))+1)/(tblAnalyse[Datum]&lt;&gt;""),ROW()-2)),"")))</f>
        <v/>
      </c>
      <c r="D173" s="48" t="str">
        <f>IF(ROW()=2,Start!$G$15,IF(B173="","",MIN($I$5,MAX($I$4,D172 + $I$2*(Start!$E$15-C173) - IF(C173 &gt; Start!$E$15,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IF(ROW()=2,Start!$E$15,IF(B174="","",IFERROR(INDEX(tblAnalyse[Mangan],_xlfn.AGGREGATE(15,6,(ROW(tblAnalyse[Datum])-ROW(INDEX(tblAnalyse[Datum],1))+1)/(tblAnalyse[Datum]&lt;&gt;""),ROW()-2)),"")))</f>
        <v/>
      </c>
      <c r="D174" s="48" t="str">
        <f>IF(ROW()=2,Start!$G$15,IF(B174="","",MIN($I$5,MAX($I$4,D173 + $I$2*(Start!$E$15-C174) - IF(C174 &gt; Start!$E$15,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IF(ROW()=2,Start!$E$15,IF(B175="","",IFERROR(INDEX(tblAnalyse[Mangan],_xlfn.AGGREGATE(15,6,(ROW(tblAnalyse[Datum])-ROW(INDEX(tblAnalyse[Datum],1))+1)/(tblAnalyse[Datum]&lt;&gt;""),ROW()-2)),"")))</f>
        <v/>
      </c>
      <c r="D175" s="48" t="str">
        <f>IF(ROW()=2,Start!$G$15,IF(B175="","",MIN($I$5,MAX($I$4,D174 + $I$2*(Start!$E$15-C175) - IF(C175 &gt; Start!$E$15,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IF(ROW()=2,Start!$E$15,IF(B176="","",IFERROR(INDEX(tblAnalyse[Mangan],_xlfn.AGGREGATE(15,6,(ROW(tblAnalyse[Datum])-ROW(INDEX(tblAnalyse[Datum],1))+1)/(tblAnalyse[Datum]&lt;&gt;""),ROW()-2)),"")))</f>
        <v/>
      </c>
      <c r="D176" s="48" t="str">
        <f>IF(ROW()=2,Start!$G$15,IF(B176="","",MIN($I$5,MAX($I$4,D175 + $I$2*(Start!$E$15-C176) - IF(C176 &gt; Start!$E$15,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IF(ROW()=2,Start!$E$15,IF(B177="","",IFERROR(INDEX(tblAnalyse[Mangan],_xlfn.AGGREGATE(15,6,(ROW(tblAnalyse[Datum])-ROW(INDEX(tblAnalyse[Datum],1))+1)/(tblAnalyse[Datum]&lt;&gt;""),ROW()-2)),"")))</f>
        <v/>
      </c>
      <c r="D177" s="48" t="str">
        <f>IF(ROW()=2,Start!$G$15,IF(B177="","",MIN($I$5,MAX($I$4,D176 + $I$2*(Start!$E$15-C177) - IF(C177 &gt; Start!$E$15,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IF(ROW()=2,Start!$E$15,IF(B178="","",IFERROR(INDEX(tblAnalyse[Mangan],_xlfn.AGGREGATE(15,6,(ROW(tblAnalyse[Datum])-ROW(INDEX(tblAnalyse[Datum],1))+1)/(tblAnalyse[Datum]&lt;&gt;""),ROW()-2)),"")))</f>
        <v/>
      </c>
      <c r="D178" s="48" t="str">
        <f>IF(ROW()=2,Start!$G$15,IF(B178="","",MIN($I$5,MAX($I$4,D177 + $I$2*(Start!$E$15-C178) - IF(C178 &gt; Start!$E$15,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IF(ROW()=2,Start!$E$15,IF(B179="","",IFERROR(INDEX(tblAnalyse[Mangan],_xlfn.AGGREGATE(15,6,(ROW(tblAnalyse[Datum])-ROW(INDEX(tblAnalyse[Datum],1))+1)/(tblAnalyse[Datum]&lt;&gt;""),ROW()-2)),"")))</f>
        <v/>
      </c>
      <c r="D179" s="48" t="str">
        <f>IF(ROW()=2,Start!$G$15,IF(B179="","",MIN($I$5,MAX($I$4,D178 + $I$2*(Start!$E$15-C179) - IF(C179 &gt; Start!$E$15,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IF(ROW()=2,Start!$E$15,IF(B180="","",IFERROR(INDEX(tblAnalyse[Mangan],_xlfn.AGGREGATE(15,6,(ROW(tblAnalyse[Datum])-ROW(INDEX(tblAnalyse[Datum],1))+1)/(tblAnalyse[Datum]&lt;&gt;""),ROW()-2)),"")))</f>
        <v/>
      </c>
      <c r="D180" s="48" t="str">
        <f>IF(ROW()=2,Start!$G$15,IF(B180="","",MIN($I$5,MAX($I$4,D179 + $I$2*(Start!$E$15-C180) - IF(C180 &gt; Start!$E$15,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IF(ROW()=2,Start!$E$15,IF(B181="","",IFERROR(INDEX(tblAnalyse[Mangan],_xlfn.AGGREGATE(15,6,(ROW(tblAnalyse[Datum])-ROW(INDEX(tblAnalyse[Datum],1))+1)/(tblAnalyse[Datum]&lt;&gt;""),ROW()-2)),"")))</f>
        <v/>
      </c>
      <c r="D181" s="48" t="str">
        <f>IF(ROW()=2,Start!$G$15,IF(B181="","",MIN($I$5,MAX($I$4,D180 + $I$2*(Start!$E$15-C181) - IF(C181 &gt; Start!$E$15,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IF(ROW()=2,Start!$E$15,IF(B182="","",IFERROR(INDEX(tblAnalyse[Mangan],_xlfn.AGGREGATE(15,6,(ROW(tblAnalyse[Datum])-ROW(INDEX(tblAnalyse[Datum],1))+1)/(tblAnalyse[Datum]&lt;&gt;""),ROW()-2)),"")))</f>
        <v/>
      </c>
      <c r="D182" s="48" t="str">
        <f>IF(ROW()=2,Start!$G$15,IF(B182="","",MIN($I$5,MAX($I$4,D181 + $I$2*(Start!$E$15-C182) - IF(C182 &gt; Start!$E$15,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IF(ROW()=2,Start!$E$15,IF(B183="","",IFERROR(INDEX(tblAnalyse[Mangan],_xlfn.AGGREGATE(15,6,(ROW(tblAnalyse[Datum])-ROW(INDEX(tblAnalyse[Datum],1))+1)/(tblAnalyse[Datum]&lt;&gt;""),ROW()-2)),"")))</f>
        <v/>
      </c>
      <c r="D183" s="48" t="str">
        <f>IF(ROW()=2,Start!$G$15,IF(B183="","",MIN($I$5,MAX($I$4,D182 + $I$2*(Start!$E$15-C183) - IF(C183 &gt; Start!$E$15,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IF(ROW()=2,Start!$E$15,IF(B184="","",IFERROR(INDEX(tblAnalyse[Mangan],_xlfn.AGGREGATE(15,6,(ROW(tblAnalyse[Datum])-ROW(INDEX(tblAnalyse[Datum],1))+1)/(tblAnalyse[Datum]&lt;&gt;""),ROW()-2)),"")))</f>
        <v/>
      </c>
      <c r="D184" s="48" t="str">
        <f>IF(ROW()=2,Start!$G$15,IF(B184="","",MIN($I$5,MAX($I$4,D183 + $I$2*(Start!$E$15-C184) - IF(C184 &gt; Start!$E$15,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IF(ROW()=2,Start!$E$15,IF(B185="","",IFERROR(INDEX(tblAnalyse[Mangan],_xlfn.AGGREGATE(15,6,(ROW(tblAnalyse[Datum])-ROW(INDEX(tblAnalyse[Datum],1))+1)/(tblAnalyse[Datum]&lt;&gt;""),ROW()-2)),"")))</f>
        <v/>
      </c>
      <c r="D185" s="48" t="str">
        <f>IF(ROW()=2,Start!$G$15,IF(B185="","",MIN($I$5,MAX($I$4,D184 + $I$2*(Start!$E$15-C185) - IF(C185 &gt; Start!$E$15,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IF(ROW()=2,Start!$E$15,IF(B186="","",IFERROR(INDEX(tblAnalyse[Mangan],_xlfn.AGGREGATE(15,6,(ROW(tblAnalyse[Datum])-ROW(INDEX(tblAnalyse[Datum],1))+1)/(tblAnalyse[Datum]&lt;&gt;""),ROW()-2)),"")))</f>
        <v/>
      </c>
      <c r="D186" s="48" t="str">
        <f>IF(ROW()=2,Start!$G$15,IF(B186="","",MIN($I$5,MAX($I$4,D185 + $I$2*(Start!$E$15-C186) - IF(C186 &gt; Start!$E$15,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IF(ROW()=2,Start!$E$15,IF(B187="","",IFERROR(INDEX(tblAnalyse[Mangan],_xlfn.AGGREGATE(15,6,(ROW(tblAnalyse[Datum])-ROW(INDEX(tblAnalyse[Datum],1))+1)/(tblAnalyse[Datum]&lt;&gt;""),ROW()-2)),"")))</f>
        <v/>
      </c>
      <c r="D187" s="48" t="str">
        <f>IF(ROW()=2,Start!$G$15,IF(B187="","",MIN($I$5,MAX($I$4,D186 + $I$2*(Start!$E$15-C187) - IF(C187 &gt; Start!$E$15,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IF(ROW()=2,Start!$E$15,IF(B188="","",IFERROR(INDEX(tblAnalyse[Mangan],_xlfn.AGGREGATE(15,6,(ROW(tblAnalyse[Datum])-ROW(INDEX(tblAnalyse[Datum],1))+1)/(tblAnalyse[Datum]&lt;&gt;""),ROW()-2)),"")))</f>
        <v/>
      </c>
      <c r="D188" s="48" t="str">
        <f>IF(ROW()=2,Start!$G$15,IF(B188="","",MIN($I$5,MAX($I$4,D187 + $I$2*(Start!$E$15-C188) - IF(C188 &gt; Start!$E$15,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IF(ROW()=2,Start!$E$15,IF(B189="","",IFERROR(INDEX(tblAnalyse[Mangan],_xlfn.AGGREGATE(15,6,(ROW(tblAnalyse[Datum])-ROW(INDEX(tblAnalyse[Datum],1))+1)/(tblAnalyse[Datum]&lt;&gt;""),ROW()-2)),"")))</f>
        <v/>
      </c>
      <c r="D189" s="48" t="str">
        <f>IF(ROW()=2,Start!$G$15,IF(B189="","",MIN($I$5,MAX($I$4,D188 + $I$2*(Start!$E$15-C189) - IF(C189 &gt; Start!$E$15,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IF(ROW()=2,Start!$E$15,IF(B190="","",IFERROR(INDEX(tblAnalyse[Mangan],_xlfn.AGGREGATE(15,6,(ROW(tblAnalyse[Datum])-ROW(INDEX(tblAnalyse[Datum],1))+1)/(tblAnalyse[Datum]&lt;&gt;""),ROW()-2)),"")))</f>
        <v/>
      </c>
      <c r="D190" s="48" t="str">
        <f>IF(ROW()=2,Start!$G$15,IF(B190="","",MIN($I$5,MAX($I$4,D189 + $I$2*(Start!$E$15-C190) - IF(C190 &gt; Start!$E$15,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IF(ROW()=2,Start!$E$15,IF(B191="","",IFERROR(INDEX(tblAnalyse[Mangan],_xlfn.AGGREGATE(15,6,(ROW(tblAnalyse[Datum])-ROW(INDEX(tblAnalyse[Datum],1))+1)/(tblAnalyse[Datum]&lt;&gt;""),ROW()-2)),"")))</f>
        <v/>
      </c>
      <c r="D191" s="48" t="str">
        <f>IF(ROW()=2,Start!$G$15,IF(B191="","",MIN($I$5,MAX($I$4,D190 + $I$2*(Start!$E$15-C191) - IF(C191 &gt; Start!$E$15,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IF(ROW()=2,Start!$E$15,IF(B192="","",IFERROR(INDEX(tblAnalyse[Mangan],_xlfn.AGGREGATE(15,6,(ROW(tblAnalyse[Datum])-ROW(INDEX(tblAnalyse[Datum],1))+1)/(tblAnalyse[Datum]&lt;&gt;""),ROW()-2)),"")))</f>
        <v/>
      </c>
      <c r="D192" s="48" t="str">
        <f>IF(ROW()=2,Start!$G$15,IF(B192="","",MIN($I$5,MAX($I$4,D191 + $I$2*(Start!$E$15-C192) - IF(C192 &gt; Start!$E$15,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IF(ROW()=2,Start!$E$15,IF(B193="","",IFERROR(INDEX(tblAnalyse[Mangan],_xlfn.AGGREGATE(15,6,(ROW(tblAnalyse[Datum])-ROW(INDEX(tblAnalyse[Datum],1))+1)/(tblAnalyse[Datum]&lt;&gt;""),ROW()-2)),"")))</f>
        <v/>
      </c>
      <c r="D193" s="48" t="str">
        <f>IF(ROW()=2,Start!$G$15,IF(B193="","",MIN($I$5,MAX($I$4,D192 + $I$2*(Start!$E$15-C193) - IF(C193 &gt; Start!$E$15,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IF(ROW()=2,Start!$E$15,IF(B194="","",IFERROR(INDEX(tblAnalyse[Mangan],_xlfn.AGGREGATE(15,6,(ROW(tblAnalyse[Datum])-ROW(INDEX(tblAnalyse[Datum],1))+1)/(tblAnalyse[Datum]&lt;&gt;""),ROW()-2)),"")))</f>
        <v/>
      </c>
      <c r="D194" s="48" t="str">
        <f>IF(ROW()=2,Start!$G$15,IF(B194="","",MIN($I$5,MAX($I$4,D193 + $I$2*(Start!$E$15-C194) - IF(C194 &gt; Start!$E$15,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IF(ROW()=2,Start!$E$15,IF(B195="","",IFERROR(INDEX(tblAnalyse[Mangan],_xlfn.AGGREGATE(15,6,(ROW(tblAnalyse[Datum])-ROW(INDEX(tblAnalyse[Datum],1))+1)/(tblAnalyse[Datum]&lt;&gt;""),ROW()-2)),"")))</f>
        <v/>
      </c>
      <c r="D195" s="48" t="str">
        <f>IF(ROW()=2,Start!$G$15,IF(B195="","",MIN($I$5,MAX($I$4,D194 + $I$2*(Start!$E$15-C195) - IF(C195 &gt; Start!$E$15,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IF(ROW()=2,Start!$E$15,IF(B196="","",IFERROR(INDEX(tblAnalyse[Mangan],_xlfn.AGGREGATE(15,6,(ROW(tblAnalyse[Datum])-ROW(INDEX(tblAnalyse[Datum],1))+1)/(tblAnalyse[Datum]&lt;&gt;""),ROW()-2)),"")))</f>
        <v/>
      </c>
      <c r="D196" s="48" t="str">
        <f>IF(ROW()=2,Start!$G$15,IF(B196="","",MIN($I$5,MAX($I$4,D195 + $I$2*(Start!$E$15-C196) - IF(C196 &gt; Start!$E$15,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IF(ROW()=2,Start!$E$15,IF(B197="","",IFERROR(INDEX(tblAnalyse[Mangan],_xlfn.AGGREGATE(15,6,(ROW(tblAnalyse[Datum])-ROW(INDEX(tblAnalyse[Datum],1))+1)/(tblAnalyse[Datum]&lt;&gt;""),ROW()-2)),"")))</f>
        <v/>
      </c>
      <c r="D197" s="48" t="str">
        <f>IF(ROW()=2,Start!$G$15,IF(B197="","",MIN($I$5,MAX($I$4,D196 + $I$2*(Start!$E$15-C197) - IF(C197 &gt; Start!$E$15,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IF(ROW()=2,Start!$E$15,IF(B198="","",IFERROR(INDEX(tblAnalyse[Mangan],_xlfn.AGGREGATE(15,6,(ROW(tblAnalyse[Datum])-ROW(INDEX(tblAnalyse[Datum],1))+1)/(tblAnalyse[Datum]&lt;&gt;""),ROW()-2)),"")))</f>
        <v/>
      </c>
      <c r="D198" s="48" t="str">
        <f>IF(ROW()=2,Start!$G$15,IF(B198="","",MIN($I$5,MAX($I$4,D197 + $I$2*(Start!$E$15-C198) - IF(C198 &gt; Start!$E$15,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IF(ROW()=2,Start!$E$15,IF(B199="","",IFERROR(INDEX(tblAnalyse[Mangan],_xlfn.AGGREGATE(15,6,(ROW(tblAnalyse[Datum])-ROW(INDEX(tblAnalyse[Datum],1))+1)/(tblAnalyse[Datum]&lt;&gt;""),ROW()-2)),"")))</f>
        <v/>
      </c>
      <c r="D199" s="48" t="str">
        <f>IF(ROW()=2,Start!$G$15,IF(B199="","",MIN($I$5,MAX($I$4,D198 + $I$2*(Start!$E$15-C199) - IF(C199 &gt; Start!$E$15,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IF(ROW()=2,Start!$E$15,IF(B200="","",IFERROR(INDEX(tblAnalyse[Mangan],_xlfn.AGGREGATE(15,6,(ROW(tblAnalyse[Datum])-ROW(INDEX(tblAnalyse[Datum],1))+1)/(tblAnalyse[Datum]&lt;&gt;""),ROW()-2)),"")))</f>
        <v/>
      </c>
      <c r="D200" s="48" t="str">
        <f>IF(ROW()=2,Start!$G$15,IF(B200="","",MIN($I$5,MAX($I$4,D199 + $I$2*(Start!$E$15-C200) - IF(C200 &gt; Start!$E$15,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IF(ROW()=2,Start!$E$15,IF(B201="","",IFERROR(INDEX(tblAnalyse[Mangan],_xlfn.AGGREGATE(15,6,(ROW(tblAnalyse[Datum])-ROW(INDEX(tblAnalyse[Datum],1))+1)/(tblAnalyse[Datum]&lt;&gt;""),ROW()-2)),"")))</f>
        <v/>
      </c>
      <c r="D201" s="48" t="str">
        <f>IF(ROW()=2,Start!$G$15,IF(B201="","",MIN($I$5,MAX($I$4,D200 + $I$2*(Start!$E$15-C201) - IF(C201 &gt; Start!$E$15,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23yDQ2tqD18wJD30LoJ7m0z1peL+vZtujh9QIYmYcmGFMztQdffelv52rGLjL+MLUEAb4klzuooUFW+g+Suxaw==" saltValue="R58NryyAcApI93qt6EXW0w==" spinCount="100000" sheet="1" objects="1" scenarios="1" selectLockedCells="1"/>
  <conditionalFormatting sqref="A2:F201">
    <cfRule type="expression" dxfId="15" priority="1">
      <formula>$B2&lt;&gt;""</formula>
    </cfRule>
    <cfRule type="expression" dxfId="14" priority="2">
      <formula>AND($B2&lt;&gt;"",ISEVEN(ROW()))</formula>
    </cfRule>
  </conditionalFormatting>
  <pageMargins left="0.7" right="0.7" top="0.78740157499999996" bottom="0.78740157499999996" header="0.3" footer="0.3"/>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C9B78-A82C-4FA6-95D8-D593CC004C92}">
  <sheetPr codeName="Tabelle8">
    <tabColor theme="9"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39" customWidth="1"/>
    <col min="3" max="3" width="9.5703125" style="39" customWidth="1"/>
    <col min="4" max="4" width="16.140625" style="39" customWidth="1"/>
    <col min="5" max="5" width="6.28515625" hidden="1" customWidth="1"/>
    <col min="6" max="6" width="8.28515625" hidden="1" customWidth="1"/>
    <col min="7" max="7" width="3.5703125" customWidth="1"/>
    <col min="8" max="8" width="23.85546875" customWidth="1"/>
    <col min="9" max="9" width="5.5703125" customWidth="1"/>
  </cols>
  <sheetData>
    <row r="1" spans="1:21" ht="30" customHeight="1" x14ac:dyDescent="0.25">
      <c r="A1" s="40" t="s">
        <v>5</v>
      </c>
      <c r="B1" s="56" t="s">
        <v>42</v>
      </c>
      <c r="C1" s="57" t="s">
        <v>58</v>
      </c>
      <c r="D1" s="57" t="s">
        <v>59</v>
      </c>
      <c r="E1" s="57" t="s">
        <v>0</v>
      </c>
      <c r="F1" s="58" t="s">
        <v>6</v>
      </c>
      <c r="G1" s="64"/>
      <c r="H1" s="64"/>
      <c r="I1" s="64"/>
      <c r="J1" s="45"/>
      <c r="K1" s="45"/>
      <c r="L1" s="45"/>
      <c r="M1" s="45"/>
      <c r="N1" s="45"/>
      <c r="O1" s="45"/>
      <c r="P1" s="45"/>
      <c r="Q1" s="45"/>
      <c r="R1" s="45"/>
      <c r="S1" s="45"/>
      <c r="T1" s="45"/>
      <c r="U1" s="45"/>
    </row>
    <row r="2" spans="1:21" ht="15" customHeight="1" x14ac:dyDescent="0.25">
      <c r="A2" s="60">
        <v>0</v>
      </c>
      <c r="B2" s="47" cm="1">
        <f t="array" ref="B2">IF(ROW()=2,Start!$G$3,IFERROR(INDEX(tblAnalyse[Datum],_xlfn.AGGREGATE(15,6,(ROW(tblAnalyse[Datum])-ROW(INDEX(tblAnalyse[Datum],1))+1)/(tblAnalyse[Datum]&lt;&gt;""),ROW()-2)),""))</f>
        <v>45994</v>
      </c>
      <c r="C2" s="48" cm="1">
        <f t="array" ref="C2">IF(ROW()=2,Start!$E$16,IF(B2="","",IFERROR(INDEX(tblAnalyse[Kupfer],_xlfn.AGGREGATE(15,6,(ROW(tblAnalyse[Datum])-ROW(INDEX(tblAnalyse[Datum],1))+1)/(tblAnalyse[Datum]&lt;&gt;""),ROW()-2)),"")))</f>
        <v>4</v>
      </c>
      <c r="D2" s="48">
        <f>IF(ROW()=2,Start!$G$16,IF(B2="","",MIN($I$5,MAX($I$4,D1 + $I$2*(Start!$E$16-C2) - IF(C2 &gt; Start!$E$16, $I$3*E2, 0)))))</f>
        <v>1.4</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1.5</v>
      </c>
      <c r="J2" s="54"/>
      <c r="K2" s="54"/>
      <c r="L2" s="54"/>
      <c r="M2" s="54"/>
      <c r="N2" s="54"/>
      <c r="O2" s="54"/>
      <c r="P2" s="54"/>
      <c r="Q2" s="54"/>
      <c r="R2" s="54"/>
      <c r="S2" s="54"/>
      <c r="T2" s="54"/>
      <c r="U2" s="54"/>
    </row>
    <row r="3" spans="1:21" ht="15" customHeight="1" x14ac:dyDescent="0.25">
      <c r="A3" s="60">
        <f>IF(B3="","",COUNT($B$3:B3))</f>
        <v>1</v>
      </c>
      <c r="B3" s="47" cm="1">
        <f t="array" ref="B3">IF(ROW()=2,Start!$G$3,IFERROR(INDEX(tblAnalyse[Datum],_xlfn.AGGREGATE(15,6,(ROW(tblAnalyse[Datum])-ROW(INDEX(tblAnalyse[Datum],1))+1)/(tblAnalyse[Datum]&lt;&gt;""),ROW()-2)),""))</f>
        <v>46027</v>
      </c>
      <c r="C3" s="48" cm="1">
        <f t="array" ref="C3">IF(ROW()=2,Start!$E$16,IF(B2="","",IFERROR(INDEX(tblAnalyse[Kupfer],_xlfn.AGGREGATE(15,6,(ROW(tblAnalyse[Datum])-ROW(INDEX(tblAnalyse[Datum],1))+1)/(tblAnalyse[Datum]&lt;&gt;""),ROW()-2)),"")))</f>
        <v>5.9</v>
      </c>
      <c r="D3" s="48">
        <f ca="1">IF(ROW()=2,Start!$G$16,IF(B3="","",MIN($I$5,MAX($I$4,D2 + $I$2*(Start!$E$16-C3) - IF(C3 &gt; Start!$E$16, $I$3*E3, 0)))))</f>
        <v>0</v>
      </c>
      <c r="E3" s="49">
        <f t="shared" ref="E3:E61" ca="1" si="0">IF(ROW()=2,0,IF(B3="","",IF(ROW()=3,(C3-C2)/F3,SLOPE(OFFSET(C3,-2,0,3,1),OFFSET(F3,-2,0,3,1)))))</f>
        <v>5.7575757575757586E-2</v>
      </c>
      <c r="F3" s="49" cm="1">
        <f t="array" ref="F3">IF(ROW()=2,0,IF(B3="","",IFERROR(INDEX(tblAnalyse[Kumulative Zeit],_xlfn.AGGREGATE(15,6,(ROW(tblAnalyse[Datum])-ROW(INDEX(tblAnalyse[Datum],1))+1)/(tblAnalyse[Datum]&lt;&gt;""),ROW()-2)),"")))</f>
        <v>33</v>
      </c>
      <c r="G3" s="45"/>
      <c r="H3" s="50" t="s">
        <v>4</v>
      </c>
      <c r="I3" s="61">
        <v>5</v>
      </c>
      <c r="J3" s="54"/>
      <c r="K3" s="54"/>
      <c r="L3" s="54"/>
      <c r="M3" s="54"/>
      <c r="N3" s="54"/>
      <c r="O3" s="54"/>
      <c r="P3" s="54"/>
      <c r="Q3" s="54"/>
      <c r="R3" s="54"/>
      <c r="S3" s="54"/>
      <c r="T3" s="54"/>
      <c r="U3" s="54"/>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IF(ROW()=2,Start!$E$16,IF(B2="","",IFERROR(INDEX(tblAnalyse[Kupfer],_xlfn.AGGREGATE(15,6,(ROW(tblAnalyse[Datum])-ROW(INDEX(tblAnalyse[Datum],1))+1)/(tblAnalyse[Datum]&lt;&gt;""),ROW()-2)),"")))</f>
        <v>5</v>
      </c>
      <c r="D4" s="48">
        <f ca="1">IF(ROW()=2,Start!$G$16,IF(B4="","",MIN($I$5,MAX($I$4,D3 + $I$2*(Start!$E$16-C4) - IF(C4 &gt; Start!$E$16, $I$3*E4, 0)))))</f>
        <v>0</v>
      </c>
      <c r="E4" s="49">
        <f t="shared" ca="1" si="0"/>
        <v>1.4298068607667915E-2</v>
      </c>
      <c r="F4" s="49" cm="1">
        <f t="array" ref="F4">IF(ROW()=2,0,IF(B4="","",IFERROR(INDEX(tblAnalyse[Kumulative Zeit],_xlfn.AGGREGATE(15,6,(ROW(tblAnalyse[Datum])-ROW(INDEX(tblAnalyse[Datum],1))+1)/(tblAnalyse[Datum]&lt;&gt;""),ROW()-2)),"")))</f>
        <v>68</v>
      </c>
      <c r="G4" s="45"/>
      <c r="H4" s="50" t="s">
        <v>1</v>
      </c>
      <c r="I4" s="61">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IF(ROW()=2,Start!$E$16,IF(B2="","",IFERROR(INDEX(tblAnalyse[Kupfer],_xlfn.AGGREGATE(15,6,(ROW(tblAnalyse[Datum])-ROW(INDEX(tblAnalyse[Datum],1))+1)/(tblAnalyse[Datum]&lt;&gt;""),ROW()-2)),"")))</f>
        <v>2.8</v>
      </c>
      <c r="D5" s="48">
        <f ca="1">IF(ROW()=2,Start!$G$16,IF(B5="","",MIN($I$5,MAX($I$4,D4 + $I$2*(Start!$E$16-C5) - IF(C5 &gt; Start!$E$16, $I$3*E5, 0)))))</f>
        <v>1.8000000000000003</v>
      </c>
      <c r="E5" s="49">
        <f t="shared" ca="1" si="0"/>
        <v>-2.9499485773054512E-2</v>
      </c>
      <c r="F5" s="49" cm="1">
        <f t="array" ref="F5">IF(ROW()=2,0,IF(B5="","",IFERROR(INDEX(tblAnalyse[Kumulative Zeit],_xlfn.AGGREGATE(15,6,(ROW(tblAnalyse[Datum])-ROW(INDEX(tblAnalyse[Datum],1))+1)/(tblAnalyse[Datum]&lt;&gt;""),ROW()-2)),"")))</f>
        <v>139</v>
      </c>
      <c r="G5" s="45"/>
      <c r="H5" s="50" t="s">
        <v>2</v>
      </c>
      <c r="I5" s="61">
        <v>10</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IF(ROW()=2,Start!$E$16,IF(B2="","",IFERROR(INDEX(tblAnalyse[Kupfer],_xlfn.AGGREGATE(15,6,(ROW(tblAnalyse[Datum])-ROW(INDEX(tblAnalyse[Datum],1))+1)/(tblAnalyse[Datum]&lt;&gt;""),ROW()-2)),"")))</f>
        <v>4.4000000000000004</v>
      </c>
      <c r="D6" s="48">
        <f ca="1">IF(ROW()=2,Start!$G$16,IF(B6="","",MIN($I$5,MAX($I$4,D5 + $I$2*(Start!$E$16-C6) - IF(C6 &gt; Start!$E$16, $I$3*E6, 0)))))</f>
        <v>1.2558735527513982</v>
      </c>
      <c r="E6" s="49">
        <f t="shared" ca="1" si="0"/>
        <v>-1.1174710550279689E-2</v>
      </c>
      <c r="F6" s="49" cm="1">
        <f t="array" ref="F6">IF(ROW()=2,0,IF(B6="","",IFERROR(INDEX(tblAnalyse[Kumulative Zeit],_xlfn.AGGREGATE(15,6,(ROW(tblAnalyse[Datum])-ROW(INDEX(tblAnalyse[Datum],1))+1)/(tblAnalyse[Datum]&lt;&gt;""),ROW()-2)),"")))</f>
        <v>166</v>
      </c>
      <c r="G6" s="45"/>
      <c r="H6" s="45"/>
      <c r="I6" s="45"/>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IF(ROW()=2,Start!$E$16,IF(B2="","",IFERROR(INDEX(tblAnalyse[Kupfer],_xlfn.AGGREGATE(15,6,(ROW(tblAnalyse[Datum])-ROW(INDEX(tblAnalyse[Datum],1))+1)/(tblAnalyse[Datum]&lt;&gt;""),ROW()-2)),"")))</f>
        <v/>
      </c>
      <c r="D7" s="48" t="str">
        <f>IF(ROW()=2,Start!$G$16,IF(B7="","",MIN($I$5,MAX($I$4,D6 + $I$2*(Start!$E$16-C7) - IF(C7 &gt; Start!$E$16,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IF(ROW()=2,Start!$E$16,IF(B2="","",IFERROR(INDEX(tblAnalyse[Kupfer],_xlfn.AGGREGATE(15,6,(ROW(tblAnalyse[Datum])-ROW(INDEX(tblAnalyse[Datum],1))+1)/(tblAnalyse[Datum]&lt;&gt;""),ROW()-2)),"")))</f>
        <v/>
      </c>
      <c r="D8" s="48" t="str">
        <f>IF(ROW()=2,Start!$G$16,IF(B8="","",MIN($I$5,MAX($I$4,D7 + $I$2*(Start!$E$16-C8) - IF(C8 &gt; Start!$E$16,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IF(ROW()=2,Start!$E$16,IF(B2="","",IFERROR(INDEX(tblAnalyse[Kupfer],_xlfn.AGGREGATE(15,6,(ROW(tblAnalyse[Datum])-ROW(INDEX(tblAnalyse[Datum],1))+1)/(tblAnalyse[Datum]&lt;&gt;""),ROW()-2)),"")))</f>
        <v/>
      </c>
      <c r="D9" s="48" t="str">
        <f>IF(ROW()=2,Start!$G$16,IF(B9="","",MIN($I$5,MAX($I$4,D8 + $I$2*(Start!$E$16-C9) - IF(C9 &gt; Start!$E$16,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IF(ROW()=2,Start!$E$16,IF(B2="","",IFERROR(INDEX(tblAnalyse[Kupfer],_xlfn.AGGREGATE(15,6,(ROW(tblAnalyse[Datum])-ROW(INDEX(tblAnalyse[Datum],1))+1)/(tblAnalyse[Datum]&lt;&gt;""),ROW()-2)),"")))</f>
        <v/>
      </c>
      <c r="D10" s="48" t="str">
        <f>IF(ROW()=2,Start!$G$16,IF(B10="","",MIN($I$5,MAX($I$4,D9 + $I$2*(Start!$E$16-C10) - IF(C10 &gt; Start!$E$16,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IF(ROW()=2,Start!$E$16,IF(B2="","",IFERROR(INDEX(tblAnalyse[Kupfer],_xlfn.AGGREGATE(15,6,(ROW(tblAnalyse[Datum])-ROW(INDEX(tblAnalyse[Datum],1))+1)/(tblAnalyse[Datum]&lt;&gt;""),ROW()-2)),"")))</f>
        <v/>
      </c>
      <c r="D11" s="48" t="str">
        <f>IF(ROW()=2,Start!$G$16,IF(B11="","",MIN($I$5,MAX($I$4,D10 + $I$2*(Start!$E$16-C11) - IF(C11 &gt; Start!$E$16,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IF(ROW()=2,Start!$E$16,IF(B2="","",IFERROR(INDEX(tblAnalyse[Kupfer],_xlfn.AGGREGATE(15,6,(ROW(tblAnalyse[Datum])-ROW(INDEX(tblAnalyse[Datum],1))+1)/(tblAnalyse[Datum]&lt;&gt;""),ROW()-2)),"")))</f>
        <v/>
      </c>
      <c r="D12" s="48" t="str">
        <f>IF(ROW()=2,Start!$G$16,IF(B12="","",MIN($I$5,MAX($I$4,D11 + $I$2*(Start!$E$16-C12) - IF(C12 &gt; Start!$E$16,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IF(ROW()=2,Start!$E$16,IF(B2="","",IFERROR(INDEX(tblAnalyse[Kupfer],_xlfn.AGGREGATE(15,6,(ROW(tblAnalyse[Datum])-ROW(INDEX(tblAnalyse[Datum],1))+1)/(tblAnalyse[Datum]&lt;&gt;""),ROW()-2)),"")))</f>
        <v/>
      </c>
      <c r="D13" s="48" t="str">
        <f>IF(ROW()=2,Start!$G$16,IF(B13="","",MIN($I$5,MAX($I$4,D12 + $I$2*(Start!$E$16-C13) - IF(C13 &gt; Start!$E$16,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IF(ROW()=2,Start!$E$16,IF(B2="","",IFERROR(INDEX(tblAnalyse[Kupfer],_xlfn.AGGREGATE(15,6,(ROW(tblAnalyse[Datum])-ROW(INDEX(tblAnalyse[Datum],1))+1)/(tblAnalyse[Datum]&lt;&gt;""),ROW()-2)),"")))</f>
        <v/>
      </c>
      <c r="D14" s="48" t="str">
        <f>IF(ROW()=2,Start!$G$16,IF(B14="","",MIN($I$5,MAX($I$4,D13 + $I$2*(Start!$E$16-C14) - IF(C14 &gt; Start!$E$16,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IF(ROW()=2,Start!$E$16,IF(B2="","",IFERROR(INDEX(tblAnalyse[Kupfer],_xlfn.AGGREGATE(15,6,(ROW(tblAnalyse[Datum])-ROW(INDEX(tblAnalyse[Datum],1))+1)/(tblAnalyse[Datum]&lt;&gt;""),ROW()-2)),"")))</f>
        <v/>
      </c>
      <c r="D15" s="48" t="str">
        <f>IF(ROW()=2,Start!$G$16,IF(B15="","",MIN($I$5,MAX($I$4,D14 + $I$2*(Start!$E$16-C15) - IF(C15 &gt; Start!$E$16,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IF(ROW()=2,Start!$E$16,IF(B2="","",IFERROR(INDEX(tblAnalyse[Kupfer],_xlfn.AGGREGATE(15,6,(ROW(tblAnalyse[Datum])-ROW(INDEX(tblAnalyse[Datum],1))+1)/(tblAnalyse[Datum]&lt;&gt;""),ROW()-2)),"")))</f>
        <v/>
      </c>
      <c r="D16" s="48" t="str">
        <f>IF(ROW()=2,Start!$G$16,IF(B16="","",MIN($I$5,MAX($I$4,D15 + $I$2*(Start!$E$16-C16) - IF(C16 &gt; Start!$E$16,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IF(ROW()=2,Start!$E$16,IF(B2="","",IFERROR(INDEX(tblAnalyse[Kupfer],_xlfn.AGGREGATE(15,6,(ROW(tblAnalyse[Datum])-ROW(INDEX(tblAnalyse[Datum],1))+1)/(tblAnalyse[Datum]&lt;&gt;""),ROW()-2)),"")))</f>
        <v/>
      </c>
      <c r="D17" s="48" t="str">
        <f>IF(ROW()=2,Start!$G$16,IF(B17="","",MIN($I$5,MAX($I$4,D16 + $I$2*(Start!$E$16-C17) - IF(C17 &gt; Start!$E$16,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IF(ROW()=2,Start!$E$16,IF(B2="","",IFERROR(INDEX(tblAnalyse[Kupfer],_xlfn.AGGREGATE(15,6,(ROW(tblAnalyse[Datum])-ROW(INDEX(tblAnalyse[Datum],1))+1)/(tblAnalyse[Datum]&lt;&gt;""),ROW()-2)),"")))</f>
        <v/>
      </c>
      <c r="D18" s="48" t="str">
        <f>IF(ROW()=2,Start!$G$16,IF(B18="","",MIN($I$5,MAX($I$4,D17 + $I$2*(Start!$E$16-C18) - IF(C18 &gt; Start!$E$16,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IF(ROW()=2,Start!$E$16,IF(B2="","",IFERROR(INDEX(tblAnalyse[Kupfer],_xlfn.AGGREGATE(15,6,(ROW(tblAnalyse[Datum])-ROW(INDEX(tblAnalyse[Datum],1))+1)/(tblAnalyse[Datum]&lt;&gt;""),ROW()-2)),"")))</f>
        <v/>
      </c>
      <c r="D19" s="48" t="str">
        <f>IF(ROW()=2,Start!$G$16,IF(B19="","",MIN($I$5,MAX($I$4,D18 + $I$2*(Start!$E$16-C19) - IF(C19 &gt; Start!$E$16,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IF(ROW()=2,Start!$E$16,IF(B2="","",IFERROR(INDEX(tblAnalyse[Kupfer],_xlfn.AGGREGATE(15,6,(ROW(tblAnalyse[Datum])-ROW(INDEX(tblAnalyse[Datum],1))+1)/(tblAnalyse[Datum]&lt;&gt;""),ROW()-2)),"")))</f>
        <v/>
      </c>
      <c r="D20" s="48" t="str">
        <f>IF(ROW()=2,Start!$G$16,IF(B20="","",MIN($I$5,MAX($I$4,D19 + $I$2*(Start!$E$16-C20) - IF(C20 &gt; Start!$E$16,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IF(ROW()=2,Start!$E$16,IF(B2="","",IFERROR(INDEX(tblAnalyse[Kupfer],_xlfn.AGGREGATE(15,6,(ROW(tblAnalyse[Datum])-ROW(INDEX(tblAnalyse[Datum],1))+1)/(tblAnalyse[Datum]&lt;&gt;""),ROW()-2)),"")))</f>
        <v/>
      </c>
      <c r="D21" s="48" t="str">
        <f>IF(ROW()=2,Start!$G$16,IF(B21="","",MIN($I$5,MAX($I$4,D20 + $I$2*(Start!$E$16-C21) - IF(C21 &gt; Start!$E$16,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IF(ROW()=2,Start!$E$16,IF(B2="","",IFERROR(INDEX(tblAnalyse[Kupfer],_xlfn.AGGREGATE(15,6,(ROW(tblAnalyse[Datum])-ROW(INDEX(tblAnalyse[Datum],1))+1)/(tblAnalyse[Datum]&lt;&gt;""),ROW()-2)),"")))</f>
        <v/>
      </c>
      <c r="D22" s="48" t="str">
        <f>IF(ROW()=2,Start!$G$16,IF(B22="","",MIN($I$5,MAX($I$4,D21 + $I$2*(Start!$E$16-C22) - IF(C22 &gt; Start!$E$16,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IF(ROW()=2,Start!$E$16,IF(B2="","",IFERROR(INDEX(tblAnalyse[Kupfer],_xlfn.AGGREGATE(15,6,(ROW(tblAnalyse[Datum])-ROW(INDEX(tblAnalyse[Datum],1))+1)/(tblAnalyse[Datum]&lt;&gt;""),ROW()-2)),"")))</f>
        <v/>
      </c>
      <c r="D23" s="48" t="str">
        <f>IF(ROW()=2,Start!$G$16,IF(B23="","",MIN($I$5,MAX($I$4,D22 + $I$2*(Start!$E$16-C23) - IF(C23 &gt; Start!$E$16,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IF(ROW()=2,Start!$E$16,IF(B2="","",IFERROR(INDEX(tblAnalyse[Kupfer],_xlfn.AGGREGATE(15,6,(ROW(tblAnalyse[Datum])-ROW(INDEX(tblAnalyse[Datum],1))+1)/(tblAnalyse[Datum]&lt;&gt;""),ROW()-2)),"")))</f>
        <v/>
      </c>
      <c r="D24" s="48" t="str">
        <f>IF(ROW()=2,Start!$G$16,IF(B24="","",MIN($I$5,MAX($I$4,D23 + $I$2*(Start!$E$16-C24) - IF(C24 &gt; Start!$E$16,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IF(ROW()=2,Start!$E$16,IF(B2="","",IFERROR(INDEX(tblAnalyse[Kupfer],_xlfn.AGGREGATE(15,6,(ROW(tblAnalyse[Datum])-ROW(INDEX(tblAnalyse[Datum],1))+1)/(tblAnalyse[Datum]&lt;&gt;""),ROW()-2)),"")))</f>
        <v/>
      </c>
      <c r="D25" s="48" t="str">
        <f>IF(ROW()=2,Start!$G$16,IF(B25="","",MIN($I$5,MAX($I$4,D24 + $I$2*(Start!$E$16-C25) - IF(C25 &gt; Start!$E$16,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IF(ROW()=2,Start!$E$16,IF(B2="","",IFERROR(INDEX(tblAnalyse[Kupfer],_xlfn.AGGREGATE(15,6,(ROW(tblAnalyse[Datum])-ROW(INDEX(tblAnalyse[Datum],1))+1)/(tblAnalyse[Datum]&lt;&gt;""),ROW()-2)),"")))</f>
        <v/>
      </c>
      <c r="D26" s="48" t="str">
        <f>IF(ROW()=2,Start!$G$16,IF(B26="","",MIN($I$5,MAX($I$4,D25 + $I$2*(Start!$E$16-C26) - IF(C26 &gt; Start!$E$16,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IF(ROW()=2,Start!$E$16,IF(B2="","",IFERROR(INDEX(tblAnalyse[Kupfer],_xlfn.AGGREGATE(15,6,(ROW(tblAnalyse[Datum])-ROW(INDEX(tblAnalyse[Datum],1))+1)/(tblAnalyse[Datum]&lt;&gt;""),ROW()-2)),"")))</f>
        <v/>
      </c>
      <c r="D27" s="48" t="str">
        <f>IF(ROW()=2,Start!$G$16,IF(B27="","",MIN($I$5,MAX($I$4,D26 + $I$2*(Start!$E$16-C27) - IF(C27 &gt; Start!$E$16,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IF(ROW()=2,Start!$E$16,IF(B2="","",IFERROR(INDEX(tblAnalyse[Kupfer],_xlfn.AGGREGATE(15,6,(ROW(tblAnalyse[Datum])-ROW(INDEX(tblAnalyse[Datum],1))+1)/(tblAnalyse[Datum]&lt;&gt;""),ROW()-2)),"")))</f>
        <v/>
      </c>
      <c r="D28" s="48" t="str">
        <f>IF(ROW()=2,Start!$G$16,IF(B28="","",MIN($I$5,MAX($I$4,D27 + $I$2*(Start!$E$16-C28) - IF(C28 &gt; Start!$E$16,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IF(ROW()=2,Start!$E$16,IF(B2="","",IFERROR(INDEX(tblAnalyse[Kupfer],_xlfn.AGGREGATE(15,6,(ROW(tblAnalyse[Datum])-ROW(INDEX(tblAnalyse[Datum],1))+1)/(tblAnalyse[Datum]&lt;&gt;""),ROW()-2)),"")))</f>
        <v/>
      </c>
      <c r="D29" s="48" t="str">
        <f>IF(ROW()=2,Start!$G$16,IF(B29="","",MIN($I$5,MAX($I$4,D28 + $I$2*(Start!$E$16-C29) - IF(C29 &gt; Start!$E$16,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IF(ROW()=2,Start!$E$16,IF(B2="","",IFERROR(INDEX(tblAnalyse[Kupfer],_xlfn.AGGREGATE(15,6,(ROW(tblAnalyse[Datum])-ROW(INDEX(tblAnalyse[Datum],1))+1)/(tblAnalyse[Datum]&lt;&gt;""),ROW()-2)),"")))</f>
        <v/>
      </c>
      <c r="D30" s="48" t="str">
        <f>IF(ROW()=2,Start!$G$16,IF(B30="","",MIN($I$5,MAX($I$4,D29 + $I$2*(Start!$E$16-C30) - IF(C30 &gt; Start!$E$16,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IF(ROW()=2,Start!$E$16,IF(B2="","",IFERROR(INDEX(tblAnalyse[Kupfer],_xlfn.AGGREGATE(15,6,(ROW(tblAnalyse[Datum])-ROW(INDEX(tblAnalyse[Datum],1))+1)/(tblAnalyse[Datum]&lt;&gt;""),ROW()-2)),"")))</f>
        <v/>
      </c>
      <c r="D31" s="48" t="str">
        <f>IF(ROW()=2,Start!$G$16,IF(B31="","",MIN($I$5,MAX($I$4,D30 + $I$2*(Start!$E$16-C31) - IF(C31 &gt; Start!$E$16,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IF(ROW()=2,Start!$E$16,IF(B2="","",IFERROR(INDEX(tblAnalyse[Kupfer],_xlfn.AGGREGATE(15,6,(ROW(tblAnalyse[Datum])-ROW(INDEX(tblAnalyse[Datum],1))+1)/(tblAnalyse[Datum]&lt;&gt;""),ROW()-2)),"")))</f>
        <v/>
      </c>
      <c r="D32" s="48" t="str">
        <f>IF(ROW()=2,Start!$G$16,IF(B32="","",MIN($I$5,MAX($I$4,D31 + $I$2*(Start!$E$16-C32) - IF(C32 &gt; Start!$E$16,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IF(ROW()=2,Start!$E$16,IF(B2="","",IFERROR(INDEX(tblAnalyse[Kupfer],_xlfn.AGGREGATE(15,6,(ROW(tblAnalyse[Datum])-ROW(INDEX(tblAnalyse[Datum],1))+1)/(tblAnalyse[Datum]&lt;&gt;""),ROW()-2)),"")))</f>
        <v/>
      </c>
      <c r="D33" s="48" t="str">
        <f>IF(ROW()=2,Start!$G$16,IF(B33="","",MIN($I$5,MAX($I$4,D32 + $I$2*(Start!$E$16-C33) - IF(C33 &gt; Start!$E$16,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IF(ROW()=2,Start!$E$16,IF(B2="","",IFERROR(INDEX(tblAnalyse[Kupfer],_xlfn.AGGREGATE(15,6,(ROW(tblAnalyse[Datum])-ROW(INDEX(tblAnalyse[Datum],1))+1)/(tblAnalyse[Datum]&lt;&gt;""),ROW()-2)),"")))</f>
        <v/>
      </c>
      <c r="D34" s="48" t="str">
        <f>IF(ROW()=2,Start!$G$16,IF(B34="","",MIN($I$5,MAX($I$4,D33 + $I$2*(Start!$E$16-C34) - IF(C34 &gt; Start!$E$16,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IF(ROW()=2,Start!$E$16,IF(B2="","",IFERROR(INDEX(tblAnalyse[Kupfer],_xlfn.AGGREGATE(15,6,(ROW(tblAnalyse[Datum])-ROW(INDEX(tblAnalyse[Datum],1))+1)/(tblAnalyse[Datum]&lt;&gt;""),ROW()-2)),"")))</f>
        <v/>
      </c>
      <c r="D35" s="48" t="str">
        <f>IF(ROW()=2,Start!$G$16,IF(B35="","",MIN($I$5,MAX($I$4,D34 + $I$2*(Start!$E$16-C35) - IF(C35 &gt; Start!$E$16,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IF(ROW()=2,Start!$E$16,IF(B2="","",IFERROR(INDEX(tblAnalyse[Kupfer],_xlfn.AGGREGATE(15,6,(ROW(tblAnalyse[Datum])-ROW(INDEX(tblAnalyse[Datum],1))+1)/(tblAnalyse[Datum]&lt;&gt;""),ROW()-2)),"")))</f>
        <v/>
      </c>
      <c r="D36" s="48" t="str">
        <f>IF(ROW()=2,Start!$G$16,IF(B36="","",MIN($I$5,MAX($I$4,D35 + $I$2*(Start!$E$16-C36) - IF(C36 &gt; Start!$E$16,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IF(ROW()=2,Start!$E$16,IF(B2="","",IFERROR(INDEX(tblAnalyse[Kupfer],_xlfn.AGGREGATE(15,6,(ROW(tblAnalyse[Datum])-ROW(INDEX(tblAnalyse[Datum],1))+1)/(tblAnalyse[Datum]&lt;&gt;""),ROW()-2)),"")))</f>
        <v/>
      </c>
      <c r="D37" s="48" t="str">
        <f>IF(ROW()=2,Start!$G$16,IF(B37="","",MIN($I$5,MAX($I$4,D36 + $I$2*(Start!$E$16-C37) - IF(C37 &gt; Start!$E$16,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IF(ROW()=2,Start!$E$16,IF(B2="","",IFERROR(INDEX(tblAnalyse[Kupfer],_xlfn.AGGREGATE(15,6,(ROW(tblAnalyse[Datum])-ROW(INDEX(tblAnalyse[Datum],1))+1)/(tblAnalyse[Datum]&lt;&gt;""),ROW()-2)),"")))</f>
        <v/>
      </c>
      <c r="D38" s="48" t="str">
        <f>IF(ROW()=2,Start!$G$16,IF(B38="","",MIN($I$5,MAX($I$4,D37 + $I$2*(Start!$E$16-C38) - IF(C38 &gt; Start!$E$16,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IF(ROW()=2,Start!$E$16,IF(B2="","",IFERROR(INDEX(tblAnalyse[Kupfer],_xlfn.AGGREGATE(15,6,(ROW(tblAnalyse[Datum])-ROW(INDEX(tblAnalyse[Datum],1))+1)/(tblAnalyse[Datum]&lt;&gt;""),ROW()-2)),"")))</f>
        <v/>
      </c>
      <c r="D39" s="48" t="str">
        <f>IF(ROW()=2,Start!$G$16,IF(B39="","",MIN($I$5,MAX($I$4,D38 + $I$2*(Start!$E$16-C39) - IF(C39 &gt; Start!$E$16,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IF(ROW()=2,Start!$E$16,IF(B2="","",IFERROR(INDEX(tblAnalyse[Kupfer],_xlfn.AGGREGATE(15,6,(ROW(tblAnalyse[Datum])-ROW(INDEX(tblAnalyse[Datum],1))+1)/(tblAnalyse[Datum]&lt;&gt;""),ROW()-2)),"")))</f>
        <v/>
      </c>
      <c r="D40" s="48" t="str">
        <f>IF(ROW()=2,Start!$G$16,IF(B40="","",MIN($I$5,MAX($I$4,D39 + $I$2*(Start!$E$16-C40) - IF(C40 &gt; Start!$E$16,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IF(ROW()=2,Start!$E$16,IF(B2="","",IFERROR(INDEX(tblAnalyse[Kupfer],_xlfn.AGGREGATE(15,6,(ROW(tblAnalyse[Datum])-ROW(INDEX(tblAnalyse[Datum],1))+1)/(tblAnalyse[Datum]&lt;&gt;""),ROW()-2)),"")))</f>
        <v/>
      </c>
      <c r="D41" s="48" t="str">
        <f>IF(ROW()=2,Start!$G$16,IF(B41="","",MIN($I$5,MAX($I$4,D40 + $I$2*(Start!$E$16-C41) - IF(C41 &gt; Start!$E$16,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IF(ROW()=2,Start!$E$16,IF(B2="","",IFERROR(INDEX(tblAnalyse[Kupfer],_xlfn.AGGREGATE(15,6,(ROW(tblAnalyse[Datum])-ROW(INDEX(tblAnalyse[Datum],1))+1)/(tblAnalyse[Datum]&lt;&gt;""),ROW()-2)),"")))</f>
        <v/>
      </c>
      <c r="D42" s="48" t="str">
        <f>IF(ROW()=2,Start!$G$16,IF(B42="","",MIN($I$5,MAX($I$4,D41 + $I$2*(Start!$E$16-C42) - IF(C42 &gt; Start!$E$16,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IF(ROW()=2,Start!$E$16,IF(B2="","",IFERROR(INDEX(tblAnalyse[Kupfer],_xlfn.AGGREGATE(15,6,(ROW(tblAnalyse[Datum])-ROW(INDEX(tblAnalyse[Datum],1))+1)/(tblAnalyse[Datum]&lt;&gt;""),ROW()-2)),"")))</f>
        <v/>
      </c>
      <c r="D43" s="48" t="str">
        <f>IF(ROW()=2,Start!$G$16,IF(B43="","",MIN($I$5,MAX($I$4,D42 + $I$2*(Start!$E$16-C43) - IF(C43 &gt; Start!$E$16,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IF(ROW()=2,Start!$E$16,IF(B2="","",IFERROR(INDEX(tblAnalyse[Kupfer],_xlfn.AGGREGATE(15,6,(ROW(tblAnalyse[Datum])-ROW(INDEX(tblAnalyse[Datum],1))+1)/(tblAnalyse[Datum]&lt;&gt;""),ROW()-2)),"")))</f>
        <v/>
      </c>
      <c r="D44" s="48" t="str">
        <f>IF(ROW()=2,Start!$G$16,IF(B44="","",MIN($I$5,MAX($I$4,D43 + $I$2*(Start!$E$16-C44) - IF(C44 &gt; Start!$E$16,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IF(ROW()=2,Start!$E$16,IF(B2="","",IFERROR(INDEX(tblAnalyse[Kupfer],_xlfn.AGGREGATE(15,6,(ROW(tblAnalyse[Datum])-ROW(INDEX(tblAnalyse[Datum],1))+1)/(tblAnalyse[Datum]&lt;&gt;""),ROW()-2)),"")))</f>
        <v/>
      </c>
      <c r="D45" s="48" t="str">
        <f>IF(ROW()=2,Start!$G$16,IF(B45="","",MIN($I$5,MAX($I$4,D44 + $I$2*(Start!$E$16-C45) - IF(C45 &gt; Start!$E$16,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IF(ROW()=2,Start!$E$16,IF(B2="","",IFERROR(INDEX(tblAnalyse[Kupfer],_xlfn.AGGREGATE(15,6,(ROW(tblAnalyse[Datum])-ROW(INDEX(tblAnalyse[Datum],1))+1)/(tblAnalyse[Datum]&lt;&gt;""),ROW()-2)),"")))</f>
        <v/>
      </c>
      <c r="D46" s="48" t="str">
        <f>IF(ROW()=2,Start!$G$16,IF(B46="","",MIN($I$5,MAX($I$4,D45 + $I$2*(Start!$E$16-C46) - IF(C46 &gt; Start!$E$16,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IF(ROW()=2,Start!$E$16,IF(B2="","",IFERROR(INDEX(tblAnalyse[Kupfer],_xlfn.AGGREGATE(15,6,(ROW(tblAnalyse[Datum])-ROW(INDEX(tblAnalyse[Datum],1))+1)/(tblAnalyse[Datum]&lt;&gt;""),ROW()-2)),"")))</f>
        <v/>
      </c>
      <c r="D47" s="48" t="str">
        <f>IF(ROW()=2,Start!$G$16,IF(B47="","",MIN($I$5,MAX($I$4,D46 + $I$2*(Start!$E$16-C47) - IF(C47 &gt; Start!$E$16,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IF(ROW()=2,Start!$E$16,IF(B2="","",IFERROR(INDEX(tblAnalyse[Kupfer],_xlfn.AGGREGATE(15,6,(ROW(tblAnalyse[Datum])-ROW(INDEX(tblAnalyse[Datum],1))+1)/(tblAnalyse[Datum]&lt;&gt;""),ROW()-2)),"")))</f>
        <v/>
      </c>
      <c r="D48" s="48" t="str">
        <f>IF(ROW()=2,Start!$G$16,IF(B48="","",MIN($I$5,MAX($I$4,D47 + $I$2*(Start!$E$16-C48) - IF(C48 &gt; Start!$E$16,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IF(ROW()=2,Start!$E$16,IF(B2="","",IFERROR(INDEX(tblAnalyse[Kupfer],_xlfn.AGGREGATE(15,6,(ROW(tblAnalyse[Datum])-ROW(INDEX(tblAnalyse[Datum],1))+1)/(tblAnalyse[Datum]&lt;&gt;""),ROW()-2)),"")))</f>
        <v/>
      </c>
      <c r="D49" s="48" t="str">
        <f>IF(ROW()=2,Start!$G$16,IF(B49="","",MIN($I$5,MAX($I$4,D48 + $I$2*(Start!$E$16-C49) - IF(C49 &gt; Start!$E$16,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IF(ROW()=2,Start!$E$16,IF(B2="","",IFERROR(INDEX(tblAnalyse[Kupfer],_xlfn.AGGREGATE(15,6,(ROW(tblAnalyse[Datum])-ROW(INDEX(tblAnalyse[Datum],1))+1)/(tblAnalyse[Datum]&lt;&gt;""),ROW()-2)),"")))</f>
        <v/>
      </c>
      <c r="D50" s="48" t="str">
        <f>IF(ROW()=2,Start!$G$16,IF(B50="","",MIN($I$5,MAX($I$4,D49 + $I$2*(Start!$E$16-C50) - IF(C50 &gt; Start!$E$16,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IF(ROW()=2,Start!$E$16,IF(B2="","",IFERROR(INDEX(tblAnalyse[Kupfer],_xlfn.AGGREGATE(15,6,(ROW(tblAnalyse[Datum])-ROW(INDEX(tblAnalyse[Datum],1))+1)/(tblAnalyse[Datum]&lt;&gt;""),ROW()-2)),"")))</f>
        <v/>
      </c>
      <c r="D51" s="48" t="str">
        <f>IF(ROW()=2,Start!$G$16,IF(B51="","",MIN($I$5,MAX($I$4,D50 + $I$2*(Start!$E$16-C51) - IF(C51 &gt; Start!$E$16,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IF(ROW()=2,Start!$E$16,IF(B2="","",IFERROR(INDEX(tblAnalyse[Kupfer],_xlfn.AGGREGATE(15,6,(ROW(tblAnalyse[Datum])-ROW(INDEX(tblAnalyse[Datum],1))+1)/(tblAnalyse[Datum]&lt;&gt;""),ROW()-2)),"")))</f>
        <v/>
      </c>
      <c r="D52" s="48" t="str">
        <f>IF(ROW()=2,Start!$G$16,IF(B52="","",MIN($I$5,MAX($I$4,D51 + $I$2*(Start!$E$16-C52) - IF(C52 &gt; Start!$E$16,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IF(ROW()=2,Start!$E$16,IF(B2="","",IFERROR(INDEX(tblAnalyse[Kupfer],_xlfn.AGGREGATE(15,6,(ROW(tblAnalyse[Datum])-ROW(INDEX(tblAnalyse[Datum],1))+1)/(tblAnalyse[Datum]&lt;&gt;""),ROW()-2)),"")))</f>
        <v/>
      </c>
      <c r="D53" s="48" t="str">
        <f>IF(ROW()=2,Start!$G$16,IF(B53="","",MIN($I$5,MAX($I$4,D52 + $I$2*(Start!$E$16-C53) - IF(C53 &gt; Start!$E$16,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IF(ROW()=2,Start!$E$16,IF(B2="","",IFERROR(INDEX(tblAnalyse[Kupfer],_xlfn.AGGREGATE(15,6,(ROW(tblAnalyse[Datum])-ROW(INDEX(tblAnalyse[Datum],1))+1)/(tblAnalyse[Datum]&lt;&gt;""),ROW()-2)),"")))</f>
        <v/>
      </c>
      <c r="D54" s="48" t="str">
        <f>IF(ROW()=2,Start!$G$16,IF(B54="","",MIN($I$5,MAX($I$4,D53 + $I$2*(Start!$E$16-C54) - IF(C54 &gt; Start!$E$16,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IF(ROW()=2,Start!$E$16,IF(B2="","",IFERROR(INDEX(tblAnalyse[Kupfer],_xlfn.AGGREGATE(15,6,(ROW(tblAnalyse[Datum])-ROW(INDEX(tblAnalyse[Datum],1))+1)/(tblAnalyse[Datum]&lt;&gt;""),ROW()-2)),"")))</f>
        <v/>
      </c>
      <c r="D55" s="48" t="str">
        <f>IF(ROW()=2,Start!$G$16,IF(B55="","",MIN($I$5,MAX($I$4,D54 + $I$2*(Start!$E$16-C55) - IF(C55 &gt; Start!$E$16,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IF(ROW()=2,Start!$E$16,IF(B2="","",IFERROR(INDEX(tblAnalyse[Kupfer],_xlfn.AGGREGATE(15,6,(ROW(tblAnalyse[Datum])-ROW(INDEX(tblAnalyse[Datum],1))+1)/(tblAnalyse[Datum]&lt;&gt;""),ROW()-2)),"")))</f>
        <v/>
      </c>
      <c r="D56" s="48" t="str">
        <f>IF(ROW()=2,Start!$G$16,IF(B56="","",MIN($I$5,MAX($I$4,D55 + $I$2*(Start!$E$16-C56) - IF(C56 &gt; Start!$E$16,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IF(ROW()=2,Start!$E$16,IF(B2="","",IFERROR(INDEX(tblAnalyse[Kupfer],_xlfn.AGGREGATE(15,6,(ROW(tblAnalyse[Datum])-ROW(INDEX(tblAnalyse[Datum],1))+1)/(tblAnalyse[Datum]&lt;&gt;""),ROW()-2)),"")))</f>
        <v/>
      </c>
      <c r="D57" s="48" t="str">
        <f>IF(ROW()=2,Start!$G$16,IF(B57="","",MIN($I$5,MAX($I$4,D56 + $I$2*(Start!$E$16-C57) - IF(C57 &gt; Start!$E$16,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IF(ROW()=2,Start!$E$16,IF(B2="","",IFERROR(INDEX(tblAnalyse[Kupfer],_xlfn.AGGREGATE(15,6,(ROW(tblAnalyse[Datum])-ROW(INDEX(tblAnalyse[Datum],1))+1)/(tblAnalyse[Datum]&lt;&gt;""),ROW()-2)),"")))</f>
        <v/>
      </c>
      <c r="D58" s="48" t="str">
        <f>IF(ROW()=2,Start!$G$16,IF(B58="","",MIN($I$5,MAX($I$4,D57 + $I$2*(Start!$E$16-C58) - IF(C58 &gt; Start!$E$16,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IF(ROW()=2,Start!$E$16,IF(B2="","",IFERROR(INDEX(tblAnalyse[Kupfer],_xlfn.AGGREGATE(15,6,(ROW(tblAnalyse[Datum])-ROW(INDEX(tblAnalyse[Datum],1))+1)/(tblAnalyse[Datum]&lt;&gt;""),ROW()-2)),"")))</f>
        <v/>
      </c>
      <c r="D59" s="48" t="str">
        <f>IF(ROW()=2,Start!$G$16,IF(B59="","",MIN($I$5,MAX($I$4,D58 + $I$2*(Start!$E$16-C59) - IF(C59 &gt; Start!$E$16,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IF(ROW()=2,Start!$E$16,IF(B2="","",IFERROR(INDEX(tblAnalyse[Kupfer],_xlfn.AGGREGATE(15,6,(ROW(tblAnalyse[Datum])-ROW(INDEX(tblAnalyse[Datum],1))+1)/(tblAnalyse[Datum]&lt;&gt;""),ROW()-2)),"")))</f>
        <v/>
      </c>
      <c r="D60" s="48" t="str">
        <f>IF(ROW()=2,Start!$G$16,IF(B60="","",MIN($I$5,MAX($I$4,D59 + $I$2*(Start!$E$16-C60) - IF(C60 &gt; Start!$E$16,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IF(ROW()=2,Start!$E$16,IF(B2="","",IFERROR(INDEX(tblAnalyse[Kupfer],_xlfn.AGGREGATE(15,6,(ROW(tblAnalyse[Datum])-ROW(INDEX(tblAnalyse[Datum],1))+1)/(tblAnalyse[Datum]&lt;&gt;""),ROW()-2)),"")))</f>
        <v/>
      </c>
      <c r="D61" s="48" t="str">
        <f>IF(ROW()=2,Start!$G$16,IF(B61="","",MIN($I$5,MAX($I$4,D60 + $I$2*(Start!$E$16-C61) - IF(C61 &gt; Start!$E$16,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IF(ROW()=2,Start!$E$16,IF(B2="","",IFERROR(INDEX(tblAnalyse[Kupfer],_xlfn.AGGREGATE(15,6,(ROW(tblAnalyse[Datum])-ROW(INDEX(tblAnalyse[Datum],1))+1)/(tblAnalyse[Datum]&lt;&gt;""),ROW()-2)),"")))</f>
        <v/>
      </c>
      <c r="D62" s="48" t="str">
        <f>IF(ROW()=2,Start!$G$16,IF(B62="","",MIN($I$5,MAX($I$4,D61 + $I$2*(Start!$E$16-C62) - IF(C62 &gt; Start!$E$16,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IF(ROW()=2,Start!$E$16,IF(B2="","",IFERROR(INDEX(tblAnalyse[Kupfer],_xlfn.AGGREGATE(15,6,(ROW(tblAnalyse[Datum])-ROW(INDEX(tblAnalyse[Datum],1))+1)/(tblAnalyse[Datum]&lt;&gt;""),ROW()-2)),"")))</f>
        <v/>
      </c>
      <c r="D63" s="48" t="str">
        <f>IF(ROW()=2,Start!$G$16,IF(B63="","",MIN($I$5,MAX($I$4,D62 + $I$2*(Start!$E$16-C63) - IF(C63 &gt; Start!$E$16,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IF(ROW()=2,Start!$E$16,IF(B2="","",IFERROR(INDEX(tblAnalyse[Kupfer],_xlfn.AGGREGATE(15,6,(ROW(tblAnalyse[Datum])-ROW(INDEX(tblAnalyse[Datum],1))+1)/(tblAnalyse[Datum]&lt;&gt;""),ROW()-2)),"")))</f>
        <v/>
      </c>
      <c r="D64" s="48" t="str">
        <f>IF(ROW()=2,Start!$G$16,IF(B64="","",MIN($I$5,MAX($I$4,D63 + $I$2*(Start!$E$16-C64) - IF(C64 &gt; Start!$E$16,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IF(ROW()=2,Start!$E$16,IF(B2="","",IFERROR(INDEX(tblAnalyse[Kupfer],_xlfn.AGGREGATE(15,6,(ROW(tblAnalyse[Datum])-ROW(INDEX(tblAnalyse[Datum],1))+1)/(tblAnalyse[Datum]&lt;&gt;""),ROW()-2)),"")))</f>
        <v/>
      </c>
      <c r="D65" s="48" t="str">
        <f>IF(ROW()=2,Start!$G$16,IF(B65="","",MIN($I$5,MAX($I$4,D64 + $I$2*(Start!$E$16-C65) - IF(C65 &gt; Start!$E$16,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IF(ROW()=2,Start!$E$16,IF(B2="","",IFERROR(INDEX(tblAnalyse[Kupfer],_xlfn.AGGREGATE(15,6,(ROW(tblAnalyse[Datum])-ROW(INDEX(tblAnalyse[Datum],1))+1)/(tblAnalyse[Datum]&lt;&gt;""),ROW()-2)),"")))</f>
        <v/>
      </c>
      <c r="D66" s="48" t="str">
        <f>IF(ROW()=2,Start!$G$16,IF(B66="","",MIN($I$5,MAX($I$4,D65 + $I$2*(Start!$E$16-C66) - IF(C66 &gt; Start!$E$16,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IF(ROW()=2,Start!$E$16,IF(B2="","",IFERROR(INDEX(tblAnalyse[Kupfer],_xlfn.AGGREGATE(15,6,(ROW(tblAnalyse[Datum])-ROW(INDEX(tblAnalyse[Datum],1))+1)/(tblAnalyse[Datum]&lt;&gt;""),ROW()-2)),"")))</f>
        <v/>
      </c>
      <c r="D67" s="48" t="str">
        <f>IF(ROW()=2,Start!$G$16,IF(B67="","",MIN($I$5,MAX($I$4,D66 + $I$2*(Start!$E$16-C67) - IF(C67 &gt; Start!$E$16,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IF(ROW()=2,Start!$E$16,IF(B2="","",IFERROR(INDEX(tblAnalyse[Kupfer],_xlfn.AGGREGATE(15,6,(ROW(tblAnalyse[Datum])-ROW(INDEX(tblAnalyse[Datum],1))+1)/(tblAnalyse[Datum]&lt;&gt;""),ROW()-2)),"")))</f>
        <v/>
      </c>
      <c r="D68" s="48" t="str">
        <f>IF(ROW()=2,Start!$G$16,IF(B68="","",MIN($I$5,MAX($I$4,D67 + $I$2*(Start!$E$16-C68) - IF(C68 &gt; Start!$E$16,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IF(ROW()=2,Start!$E$16,IF(B2="","",IFERROR(INDEX(tblAnalyse[Kupfer],_xlfn.AGGREGATE(15,6,(ROW(tblAnalyse[Datum])-ROW(INDEX(tblAnalyse[Datum],1))+1)/(tblAnalyse[Datum]&lt;&gt;""),ROW()-2)),"")))</f>
        <v/>
      </c>
      <c r="D69" s="48" t="str">
        <f>IF(ROW()=2,Start!$G$16,IF(B69="","",MIN($I$5,MAX($I$4,D68 + $I$2*(Start!$E$16-C69) - IF(C69 &gt; Start!$E$16,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IF(ROW()=2,Start!$E$16,IF(B2="","",IFERROR(INDEX(tblAnalyse[Kupfer],_xlfn.AGGREGATE(15,6,(ROW(tblAnalyse[Datum])-ROW(INDEX(tblAnalyse[Datum],1))+1)/(tblAnalyse[Datum]&lt;&gt;""),ROW()-2)),"")))</f>
        <v/>
      </c>
      <c r="D70" s="48" t="str">
        <f>IF(ROW()=2,Start!$G$16,IF(B70="","",MIN($I$5,MAX($I$4,D69 + $I$2*(Start!$E$16-C70) - IF(C70 &gt; Start!$E$16,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IF(ROW()=2,Start!$E$16,IF(B2="","",IFERROR(INDEX(tblAnalyse[Kupfer],_xlfn.AGGREGATE(15,6,(ROW(tblAnalyse[Datum])-ROW(INDEX(tblAnalyse[Datum],1))+1)/(tblAnalyse[Datum]&lt;&gt;""),ROW()-2)),"")))</f>
        <v/>
      </c>
      <c r="D71" s="48" t="str">
        <f>IF(ROW()=2,Start!$G$16,IF(B71="","",MIN($I$5,MAX($I$4,D70 + $I$2*(Start!$E$16-C71) - IF(C71 &gt; Start!$E$16,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IF(ROW()=2,Start!$E$16,IF(B2="","",IFERROR(INDEX(tblAnalyse[Kupfer],_xlfn.AGGREGATE(15,6,(ROW(tblAnalyse[Datum])-ROW(INDEX(tblAnalyse[Datum],1))+1)/(tblAnalyse[Datum]&lt;&gt;""),ROW()-2)),"")))</f>
        <v/>
      </c>
      <c r="D72" s="48" t="str">
        <f>IF(ROW()=2,Start!$G$16,IF(B72="","",MIN($I$5,MAX($I$4,D71 + $I$2*(Start!$E$16-C72) - IF(C72 &gt; Start!$E$16,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IF(ROW()=2,Start!$E$16,IF(B2="","",IFERROR(INDEX(tblAnalyse[Kupfer],_xlfn.AGGREGATE(15,6,(ROW(tblAnalyse[Datum])-ROW(INDEX(tblAnalyse[Datum],1))+1)/(tblAnalyse[Datum]&lt;&gt;""),ROW()-2)),"")))</f>
        <v/>
      </c>
      <c r="D73" s="48" t="str">
        <f>IF(ROW()=2,Start!$G$16,IF(B73="","",MIN($I$5,MAX($I$4,D72 + $I$2*(Start!$E$16-C73) - IF(C73 &gt; Start!$E$16,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IF(ROW()=2,Start!$E$16,IF(B2="","",IFERROR(INDEX(tblAnalyse[Kupfer],_xlfn.AGGREGATE(15,6,(ROW(tblAnalyse[Datum])-ROW(INDEX(tblAnalyse[Datum],1))+1)/(tblAnalyse[Datum]&lt;&gt;""),ROW()-2)),"")))</f>
        <v/>
      </c>
      <c r="D74" s="48" t="str">
        <f>IF(ROW()=2,Start!$G$16,IF(B74="","",MIN($I$5,MAX($I$4,D73 + $I$2*(Start!$E$16-C74) - IF(C74 &gt; Start!$E$16,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IF(ROW()=2,Start!$E$16,IF(B2="","",IFERROR(INDEX(tblAnalyse[Kupfer],_xlfn.AGGREGATE(15,6,(ROW(tblAnalyse[Datum])-ROW(INDEX(tblAnalyse[Datum],1))+1)/(tblAnalyse[Datum]&lt;&gt;""),ROW()-2)),"")))</f>
        <v/>
      </c>
      <c r="D75" s="48" t="str">
        <f>IF(ROW()=2,Start!$G$16,IF(B75="","",MIN($I$5,MAX($I$4,D74 + $I$2*(Start!$E$16-C75) - IF(C75 &gt; Start!$E$16,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IF(ROW()=2,Start!$E$16,IF(B2="","",IFERROR(INDEX(tblAnalyse[Kupfer],_xlfn.AGGREGATE(15,6,(ROW(tblAnalyse[Datum])-ROW(INDEX(tblAnalyse[Datum],1))+1)/(tblAnalyse[Datum]&lt;&gt;""),ROW()-2)),"")))</f>
        <v/>
      </c>
      <c r="D76" s="48" t="str">
        <f>IF(ROW()=2,Start!$G$16,IF(B76="","",MIN($I$5,MAX($I$4,D75 + $I$2*(Start!$E$16-C76) - IF(C76 &gt; Start!$E$16,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IF(ROW()=2,Start!$E$16,IF(B2="","",IFERROR(INDEX(tblAnalyse[Kupfer],_xlfn.AGGREGATE(15,6,(ROW(tblAnalyse[Datum])-ROW(INDEX(tblAnalyse[Datum],1))+1)/(tblAnalyse[Datum]&lt;&gt;""),ROW()-2)),"")))</f>
        <v/>
      </c>
      <c r="D77" s="48" t="str">
        <f>IF(ROW()=2,Start!$G$16,IF(B77="","",MIN($I$5,MAX($I$4,D76 + $I$2*(Start!$E$16-C77) - IF(C77 &gt; Start!$E$16,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IF(ROW()=2,Start!$E$16,IF(B2="","",IFERROR(INDEX(tblAnalyse[Kupfer],_xlfn.AGGREGATE(15,6,(ROW(tblAnalyse[Datum])-ROW(INDEX(tblAnalyse[Datum],1))+1)/(tblAnalyse[Datum]&lt;&gt;""),ROW()-2)),"")))</f>
        <v/>
      </c>
      <c r="D78" s="48" t="str">
        <f>IF(ROW()=2,Start!$G$16,IF(B78="","",MIN($I$5,MAX($I$4,D77 + $I$2*(Start!$E$16-C78) - IF(C78 &gt; Start!$E$16,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IF(ROW()=2,Start!$E$16,IF(B2="","",IFERROR(INDEX(tblAnalyse[Kupfer],_xlfn.AGGREGATE(15,6,(ROW(tblAnalyse[Datum])-ROW(INDEX(tblAnalyse[Datum],1))+1)/(tblAnalyse[Datum]&lt;&gt;""),ROW()-2)),"")))</f>
        <v/>
      </c>
      <c r="D79" s="48" t="str">
        <f>IF(ROW()=2,Start!$G$16,IF(B79="","",MIN($I$5,MAX($I$4,D78 + $I$2*(Start!$E$16-C79) - IF(C79 &gt; Start!$E$16,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IF(ROW()=2,Start!$E$16,IF(B2="","",IFERROR(INDEX(tblAnalyse[Kupfer],_xlfn.AGGREGATE(15,6,(ROW(tblAnalyse[Datum])-ROW(INDEX(tblAnalyse[Datum],1))+1)/(tblAnalyse[Datum]&lt;&gt;""),ROW()-2)),"")))</f>
        <v/>
      </c>
      <c r="D80" s="48" t="str">
        <f>IF(ROW()=2,Start!$G$16,IF(B80="","",MIN($I$5,MAX($I$4,D79 + $I$2*(Start!$E$16-C80) - IF(C80 &gt; Start!$E$16,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IF(ROW()=2,Start!$E$16,IF(B2="","",IFERROR(INDEX(tblAnalyse[Kupfer],_xlfn.AGGREGATE(15,6,(ROW(tblAnalyse[Datum])-ROW(INDEX(tblAnalyse[Datum],1))+1)/(tblAnalyse[Datum]&lt;&gt;""),ROW()-2)),"")))</f>
        <v/>
      </c>
      <c r="D81" s="48" t="str">
        <f>IF(ROW()=2,Start!$G$16,IF(B81="","",MIN($I$5,MAX($I$4,D80 + $I$2*(Start!$E$16-C81) - IF(C81 &gt; Start!$E$16,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IF(ROW()=2,Start!$E$16,IF(B2="","",IFERROR(INDEX(tblAnalyse[Kupfer],_xlfn.AGGREGATE(15,6,(ROW(tblAnalyse[Datum])-ROW(INDEX(tblAnalyse[Datum],1))+1)/(tblAnalyse[Datum]&lt;&gt;""),ROW()-2)),"")))</f>
        <v/>
      </c>
      <c r="D82" s="48" t="str">
        <f>IF(ROW()=2,Start!$G$16,IF(B82="","",MIN($I$5,MAX($I$4,D81 + $I$2*(Start!$E$16-C82) - IF(C82 &gt; Start!$E$16,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IF(ROW()=2,Start!$E$16,IF(B2="","",IFERROR(INDEX(tblAnalyse[Kupfer],_xlfn.AGGREGATE(15,6,(ROW(tblAnalyse[Datum])-ROW(INDEX(tblAnalyse[Datum],1))+1)/(tblAnalyse[Datum]&lt;&gt;""),ROW()-2)),"")))</f>
        <v/>
      </c>
      <c r="D83" s="48" t="str">
        <f>IF(ROW()=2,Start!$G$16,IF(B83="","",MIN($I$5,MAX($I$4,D82 + $I$2*(Start!$E$16-C83) - IF(C83 &gt; Start!$E$16,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IF(ROW()=2,Start!$E$16,IF(B2="","",IFERROR(INDEX(tblAnalyse[Kupfer],_xlfn.AGGREGATE(15,6,(ROW(tblAnalyse[Datum])-ROW(INDEX(tblAnalyse[Datum],1))+1)/(tblAnalyse[Datum]&lt;&gt;""),ROW()-2)),"")))</f>
        <v/>
      </c>
      <c r="D84" s="48" t="str">
        <f>IF(ROW()=2,Start!$G$16,IF(B84="","",MIN($I$5,MAX($I$4,D83 + $I$2*(Start!$E$16-C84) - IF(C84 &gt; Start!$E$16,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IF(ROW()=2,Start!$E$16,IF(B2="","",IFERROR(INDEX(tblAnalyse[Kupfer],_xlfn.AGGREGATE(15,6,(ROW(tblAnalyse[Datum])-ROW(INDEX(tblAnalyse[Datum],1))+1)/(tblAnalyse[Datum]&lt;&gt;""),ROW()-2)),"")))</f>
        <v/>
      </c>
      <c r="D85" s="48" t="str">
        <f>IF(ROW()=2,Start!$G$16,IF(B85="","",MIN($I$5,MAX($I$4,D84 + $I$2*(Start!$E$16-C85) - IF(C85 &gt; Start!$E$16,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IF(ROW()=2,Start!$E$16,IF(B2="","",IFERROR(INDEX(tblAnalyse[Kupfer],_xlfn.AGGREGATE(15,6,(ROW(tblAnalyse[Datum])-ROW(INDEX(tblAnalyse[Datum],1))+1)/(tblAnalyse[Datum]&lt;&gt;""),ROW()-2)),"")))</f>
        <v/>
      </c>
      <c r="D86" s="48" t="str">
        <f>IF(ROW()=2,Start!$G$16,IF(B86="","",MIN($I$5,MAX($I$4,D85 + $I$2*(Start!$E$16-C86) - IF(C86 &gt; Start!$E$16,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IF(ROW()=2,Start!$E$16,IF(B2="","",IFERROR(INDEX(tblAnalyse[Kupfer],_xlfn.AGGREGATE(15,6,(ROW(tblAnalyse[Datum])-ROW(INDEX(tblAnalyse[Datum],1))+1)/(tblAnalyse[Datum]&lt;&gt;""),ROW()-2)),"")))</f>
        <v/>
      </c>
      <c r="D87" s="48" t="str">
        <f>IF(ROW()=2,Start!$G$16,IF(B87="","",MIN($I$5,MAX($I$4,D86 + $I$2*(Start!$E$16-C87) - IF(C87 &gt; Start!$E$16,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IF(ROW()=2,Start!$E$16,IF(B2="","",IFERROR(INDEX(tblAnalyse[Kupfer],_xlfn.AGGREGATE(15,6,(ROW(tblAnalyse[Datum])-ROW(INDEX(tblAnalyse[Datum],1))+1)/(tblAnalyse[Datum]&lt;&gt;""),ROW()-2)),"")))</f>
        <v/>
      </c>
      <c r="D88" s="48" t="str">
        <f>IF(ROW()=2,Start!$G$16,IF(B88="","",MIN($I$5,MAX($I$4,D87 + $I$2*(Start!$E$16-C88) - IF(C88 &gt; Start!$E$16,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IF(ROW()=2,Start!$E$16,IF(B2="","",IFERROR(INDEX(tblAnalyse[Kupfer],_xlfn.AGGREGATE(15,6,(ROW(tblAnalyse[Datum])-ROW(INDEX(tblAnalyse[Datum],1))+1)/(tblAnalyse[Datum]&lt;&gt;""),ROW()-2)),"")))</f>
        <v/>
      </c>
      <c r="D89" s="48" t="str">
        <f>IF(ROW()=2,Start!$G$16,IF(B89="","",MIN($I$5,MAX($I$4,D88 + $I$2*(Start!$E$16-C89) - IF(C89 &gt; Start!$E$16,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IF(ROW()=2,Start!$E$16,IF(B2="","",IFERROR(INDEX(tblAnalyse[Kupfer],_xlfn.AGGREGATE(15,6,(ROW(tblAnalyse[Datum])-ROW(INDEX(tblAnalyse[Datum],1))+1)/(tblAnalyse[Datum]&lt;&gt;""),ROW()-2)),"")))</f>
        <v/>
      </c>
      <c r="D90" s="48" t="str">
        <f>IF(ROW()=2,Start!$G$16,IF(B90="","",MIN($I$5,MAX($I$4,D89 + $I$2*(Start!$E$16-C90) - IF(C90 &gt; Start!$E$16,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IF(ROW()=2,Start!$E$16,IF(B2="","",IFERROR(INDEX(tblAnalyse[Kupfer],_xlfn.AGGREGATE(15,6,(ROW(tblAnalyse[Datum])-ROW(INDEX(tblAnalyse[Datum],1))+1)/(tblAnalyse[Datum]&lt;&gt;""),ROW()-2)),"")))</f>
        <v/>
      </c>
      <c r="D91" s="48" t="str">
        <f>IF(ROW()=2,Start!$G$16,IF(B91="","",MIN($I$5,MAX($I$4,D90 + $I$2*(Start!$E$16-C91) - IF(C91 &gt; Start!$E$16,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IF(ROW()=2,Start!$E$16,IF(B2="","",IFERROR(INDEX(tblAnalyse[Kupfer],_xlfn.AGGREGATE(15,6,(ROW(tblAnalyse[Datum])-ROW(INDEX(tblAnalyse[Datum],1))+1)/(tblAnalyse[Datum]&lt;&gt;""),ROW()-2)),"")))</f>
        <v/>
      </c>
      <c r="D92" s="48" t="str">
        <f>IF(ROW()=2,Start!$G$16,IF(B92="","",MIN($I$5,MAX($I$4,D91 + $I$2*(Start!$E$16-C92) - IF(C92 &gt; Start!$E$16,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IF(ROW()=2,Start!$E$16,IF(B2="","",IFERROR(INDEX(tblAnalyse[Kupfer],_xlfn.AGGREGATE(15,6,(ROW(tblAnalyse[Datum])-ROW(INDEX(tblAnalyse[Datum],1))+1)/(tblAnalyse[Datum]&lt;&gt;""),ROW()-2)),"")))</f>
        <v/>
      </c>
      <c r="D93" s="48" t="str">
        <f>IF(ROW()=2,Start!$G$16,IF(B93="","",MIN($I$5,MAX($I$4,D92 + $I$2*(Start!$E$16-C93) - IF(C93 &gt; Start!$E$16,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IF(ROW()=2,Start!$E$16,IF(B2="","",IFERROR(INDEX(tblAnalyse[Kupfer],_xlfn.AGGREGATE(15,6,(ROW(tblAnalyse[Datum])-ROW(INDEX(tblAnalyse[Datum],1))+1)/(tblAnalyse[Datum]&lt;&gt;""),ROW()-2)),"")))</f>
        <v/>
      </c>
      <c r="D94" s="48" t="str">
        <f>IF(ROW()=2,Start!$G$16,IF(B94="","",MIN($I$5,MAX($I$4,D93 + $I$2*(Start!$E$16-C94) - IF(C94 &gt; Start!$E$16,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IF(ROW()=2,Start!$E$16,IF(B2="","",IFERROR(INDEX(tblAnalyse[Kupfer],_xlfn.AGGREGATE(15,6,(ROW(tblAnalyse[Datum])-ROW(INDEX(tblAnalyse[Datum],1))+1)/(tblAnalyse[Datum]&lt;&gt;""),ROW()-2)),"")))</f>
        <v/>
      </c>
      <c r="D95" s="48" t="str">
        <f>IF(ROW()=2,Start!$G$16,IF(B95="","",MIN($I$5,MAX($I$4,D94 + $I$2*(Start!$E$16-C95) - IF(C95 &gt; Start!$E$16,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IF(ROW()=2,Start!$E$16,IF(B2="","",IFERROR(INDEX(tblAnalyse[Kupfer],_xlfn.AGGREGATE(15,6,(ROW(tblAnalyse[Datum])-ROW(INDEX(tblAnalyse[Datum],1))+1)/(tblAnalyse[Datum]&lt;&gt;""),ROW()-2)),"")))</f>
        <v/>
      </c>
      <c r="D96" s="48" t="str">
        <f>IF(ROW()=2,Start!$G$16,IF(B96="","",MIN($I$5,MAX($I$4,D95 + $I$2*(Start!$E$16-C96) - IF(C96 &gt; Start!$E$16,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IF(ROW()=2,Start!$E$16,IF(B2="","",IFERROR(INDEX(tblAnalyse[Kupfer],_xlfn.AGGREGATE(15,6,(ROW(tblAnalyse[Datum])-ROW(INDEX(tblAnalyse[Datum],1))+1)/(tblAnalyse[Datum]&lt;&gt;""),ROW()-2)),"")))</f>
        <v/>
      </c>
      <c r="D97" s="48" t="str">
        <f>IF(ROW()=2,Start!$G$16,IF(B97="","",MIN($I$5,MAX($I$4,D96 + $I$2*(Start!$E$16-C97) - IF(C97 &gt; Start!$E$16,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IF(ROW()=2,Start!$E$16,IF(B2="","",IFERROR(INDEX(tblAnalyse[Kupfer],_xlfn.AGGREGATE(15,6,(ROW(tblAnalyse[Datum])-ROW(INDEX(tblAnalyse[Datum],1))+1)/(tblAnalyse[Datum]&lt;&gt;""),ROW()-2)),"")))</f>
        <v/>
      </c>
      <c r="D98" s="48" t="str">
        <f>IF(ROW()=2,Start!$G$16,IF(B98="","",MIN($I$5,MAX($I$4,D97 + $I$2*(Start!$E$16-C98) - IF(C98 &gt; Start!$E$16,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IF(ROW()=2,Start!$E$16,IF(B2="","",IFERROR(INDEX(tblAnalyse[Kupfer],_xlfn.AGGREGATE(15,6,(ROW(tblAnalyse[Datum])-ROW(INDEX(tblAnalyse[Datum],1))+1)/(tblAnalyse[Datum]&lt;&gt;""),ROW()-2)),"")))</f>
        <v/>
      </c>
      <c r="D99" s="48" t="str">
        <f>IF(ROW()=2,Start!$G$16,IF(B99="","",MIN($I$5,MAX($I$4,D98 + $I$2*(Start!$E$16-C99) - IF(C99 &gt; Start!$E$16,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IF(ROW()=2,Start!$E$16,IF(B2="","",IFERROR(INDEX(tblAnalyse[Kupfer],_xlfn.AGGREGATE(15,6,(ROW(tblAnalyse[Datum])-ROW(INDEX(tblAnalyse[Datum],1))+1)/(tblAnalyse[Datum]&lt;&gt;""),ROW()-2)),"")))</f>
        <v/>
      </c>
      <c r="D100" s="48" t="str">
        <f>IF(ROW()=2,Start!$G$16,IF(B100="","",MIN($I$5,MAX($I$4,D99 + $I$2*(Start!$E$16-C100) - IF(C100 &gt; Start!$E$16,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IF(ROW()=2,Start!$E$16,IF(B2="","",IFERROR(INDEX(tblAnalyse[Kupfer],_xlfn.AGGREGATE(15,6,(ROW(tblAnalyse[Datum])-ROW(INDEX(tblAnalyse[Datum],1))+1)/(tblAnalyse[Datum]&lt;&gt;""),ROW()-2)),"")))</f>
        <v/>
      </c>
      <c r="D101" s="48" t="str">
        <f>IF(ROW()=2,Start!$G$16,IF(B101="","",MIN($I$5,MAX($I$4,D100 + $I$2*(Start!$E$16-C101) - IF(C101 &gt; Start!$E$16,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IF(ROW()=2,Start!$E$16,IF(B2="","",IFERROR(INDEX(tblAnalyse[Kupfer],_xlfn.AGGREGATE(15,6,(ROW(tblAnalyse[Datum])-ROW(INDEX(tblAnalyse[Datum],1))+1)/(tblAnalyse[Datum]&lt;&gt;""),ROW()-2)),"")))</f>
        <v/>
      </c>
      <c r="D102" s="48" t="str">
        <f>IF(ROW()=2,Start!$G$16,IF(B102="","",MIN($I$5,MAX($I$4,D101 + $I$2*(Start!$E$16-C102) - IF(C102 &gt; Start!$E$16,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IF(ROW()=2,Start!$E$16,IF(B2="","",IFERROR(INDEX(tblAnalyse[Kupfer],_xlfn.AGGREGATE(15,6,(ROW(tblAnalyse[Datum])-ROW(INDEX(tblAnalyse[Datum],1))+1)/(tblAnalyse[Datum]&lt;&gt;""),ROW()-2)),"")))</f>
        <v/>
      </c>
      <c r="D103" s="48" t="str">
        <f>IF(ROW()=2,Start!$G$16,IF(B103="","",MIN($I$5,MAX($I$4,D102 + $I$2*(Start!$E$16-C103) - IF(C103 &gt; Start!$E$16,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IF(ROW()=2,Start!$E$16,IF(B2="","",IFERROR(INDEX(tblAnalyse[Kupfer],_xlfn.AGGREGATE(15,6,(ROW(tblAnalyse[Datum])-ROW(INDEX(tblAnalyse[Datum],1))+1)/(tblAnalyse[Datum]&lt;&gt;""),ROW()-2)),"")))</f>
        <v/>
      </c>
      <c r="D104" s="48" t="str">
        <f>IF(ROW()=2,Start!$G$16,IF(B104="","",MIN($I$5,MAX($I$4,D103 + $I$2*(Start!$E$16-C104) - IF(C104 &gt; Start!$E$16,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IF(ROW()=2,Start!$E$16,IF(B2="","",IFERROR(INDEX(tblAnalyse[Kupfer],_xlfn.AGGREGATE(15,6,(ROW(tblAnalyse[Datum])-ROW(INDEX(tblAnalyse[Datum],1))+1)/(tblAnalyse[Datum]&lt;&gt;""),ROW()-2)),"")))</f>
        <v/>
      </c>
      <c r="D105" s="48" t="str">
        <f>IF(ROW()=2,Start!$G$16,IF(B105="","",MIN($I$5,MAX($I$4,D104 + $I$2*(Start!$E$16-C105) - IF(C105 &gt; Start!$E$16,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IF(ROW()=2,Start!$E$16,IF(B2="","",IFERROR(INDEX(tblAnalyse[Kupfer],_xlfn.AGGREGATE(15,6,(ROW(tblAnalyse[Datum])-ROW(INDEX(tblAnalyse[Datum],1))+1)/(tblAnalyse[Datum]&lt;&gt;""),ROW()-2)),"")))</f>
        <v/>
      </c>
      <c r="D106" s="48" t="str">
        <f>IF(ROW()=2,Start!$G$16,IF(B106="","",MIN($I$5,MAX($I$4,D105 + $I$2*(Start!$E$16-C106) - IF(C106 &gt; Start!$E$16,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IF(ROW()=2,Start!$E$16,IF(B2="","",IFERROR(INDEX(tblAnalyse[Kupfer],_xlfn.AGGREGATE(15,6,(ROW(tblAnalyse[Datum])-ROW(INDEX(tblAnalyse[Datum],1))+1)/(tblAnalyse[Datum]&lt;&gt;""),ROW()-2)),"")))</f>
        <v/>
      </c>
      <c r="D107" s="48" t="str">
        <f>IF(ROW()=2,Start!$G$16,IF(B107="","",MIN($I$5,MAX($I$4,D106 + $I$2*(Start!$E$16-C107) - IF(C107 &gt; Start!$E$16,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IF(ROW()=2,Start!$E$16,IF(B2="","",IFERROR(INDEX(tblAnalyse[Kupfer],_xlfn.AGGREGATE(15,6,(ROW(tblAnalyse[Datum])-ROW(INDEX(tblAnalyse[Datum],1))+1)/(tblAnalyse[Datum]&lt;&gt;""),ROW()-2)),"")))</f>
        <v/>
      </c>
      <c r="D108" s="48" t="str">
        <f>IF(ROW()=2,Start!$G$16,IF(B108="","",MIN($I$5,MAX($I$4,D107 + $I$2*(Start!$E$16-C108) - IF(C108 &gt; Start!$E$16,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IF(ROW()=2,Start!$E$16,IF(B2="","",IFERROR(INDEX(tblAnalyse[Kupfer],_xlfn.AGGREGATE(15,6,(ROW(tblAnalyse[Datum])-ROW(INDEX(tblAnalyse[Datum],1))+1)/(tblAnalyse[Datum]&lt;&gt;""),ROW()-2)),"")))</f>
        <v/>
      </c>
      <c r="D109" s="48" t="str">
        <f>IF(ROW()=2,Start!$G$16,IF(B109="","",MIN($I$5,MAX($I$4,D108 + $I$2*(Start!$E$16-C109) - IF(C109 &gt; Start!$E$16,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IF(ROW()=2,Start!$E$16,IF(B2="","",IFERROR(INDEX(tblAnalyse[Kupfer],_xlfn.AGGREGATE(15,6,(ROW(tblAnalyse[Datum])-ROW(INDEX(tblAnalyse[Datum],1))+1)/(tblAnalyse[Datum]&lt;&gt;""),ROW()-2)),"")))</f>
        <v/>
      </c>
      <c r="D110" s="48" t="str">
        <f>IF(ROW()=2,Start!$G$16,IF(B110="","",MIN($I$5,MAX($I$4,D109 + $I$2*(Start!$E$16-C110) - IF(C110 &gt; Start!$E$16,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IF(ROW()=2,Start!$E$16,IF(B2="","",IFERROR(INDEX(tblAnalyse[Kupfer],_xlfn.AGGREGATE(15,6,(ROW(tblAnalyse[Datum])-ROW(INDEX(tblAnalyse[Datum],1))+1)/(tblAnalyse[Datum]&lt;&gt;""),ROW()-2)),"")))</f>
        <v/>
      </c>
      <c r="D111" s="48" t="str">
        <f>IF(ROW()=2,Start!$G$16,IF(B111="","",MIN($I$5,MAX($I$4,D110 + $I$2*(Start!$E$16-C111) - IF(C111 &gt; Start!$E$16,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IF(ROW()=2,Start!$E$16,IF(B2="","",IFERROR(INDEX(tblAnalyse[Kupfer],_xlfn.AGGREGATE(15,6,(ROW(tblAnalyse[Datum])-ROW(INDEX(tblAnalyse[Datum],1))+1)/(tblAnalyse[Datum]&lt;&gt;""),ROW()-2)),"")))</f>
        <v/>
      </c>
      <c r="D112" s="48" t="str">
        <f>IF(ROW()=2,Start!$G$16,IF(B112="","",MIN($I$5,MAX($I$4,D111 + $I$2*(Start!$E$16-C112) - IF(C112 &gt; Start!$E$16,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IF(ROW()=2,Start!$E$16,IF(B2="","",IFERROR(INDEX(tblAnalyse[Kupfer],_xlfn.AGGREGATE(15,6,(ROW(tblAnalyse[Datum])-ROW(INDEX(tblAnalyse[Datum],1))+1)/(tblAnalyse[Datum]&lt;&gt;""),ROW()-2)),"")))</f>
        <v/>
      </c>
      <c r="D113" s="48" t="str">
        <f>IF(ROW()=2,Start!$G$16,IF(B113="","",MIN($I$5,MAX($I$4,D112 + $I$2*(Start!$E$16-C113) - IF(C113 &gt; Start!$E$16,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IF(ROW()=2,Start!$E$16,IF(B2="","",IFERROR(INDEX(tblAnalyse[Kupfer],_xlfn.AGGREGATE(15,6,(ROW(tblAnalyse[Datum])-ROW(INDEX(tblAnalyse[Datum],1))+1)/(tblAnalyse[Datum]&lt;&gt;""),ROW()-2)),"")))</f>
        <v/>
      </c>
      <c r="D114" s="48" t="str">
        <f>IF(ROW()=2,Start!$G$16,IF(B114="","",MIN($I$5,MAX($I$4,D113 + $I$2*(Start!$E$16-C114) - IF(C114 &gt; Start!$E$16,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IF(ROW()=2,Start!$E$16,IF(B2="","",IFERROR(INDEX(tblAnalyse[Kupfer],_xlfn.AGGREGATE(15,6,(ROW(tblAnalyse[Datum])-ROW(INDEX(tblAnalyse[Datum],1))+1)/(tblAnalyse[Datum]&lt;&gt;""),ROW()-2)),"")))</f>
        <v/>
      </c>
      <c r="D115" s="48" t="str">
        <f>IF(ROW()=2,Start!$G$16,IF(B115="","",MIN($I$5,MAX($I$4,D114 + $I$2*(Start!$E$16-C115) - IF(C115 &gt; Start!$E$16,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IF(ROW()=2,Start!$E$16,IF(B2="","",IFERROR(INDEX(tblAnalyse[Kupfer],_xlfn.AGGREGATE(15,6,(ROW(tblAnalyse[Datum])-ROW(INDEX(tblAnalyse[Datum],1))+1)/(tblAnalyse[Datum]&lt;&gt;""),ROW()-2)),"")))</f>
        <v/>
      </c>
      <c r="D116" s="48" t="str">
        <f>IF(ROW()=2,Start!$G$16,IF(B116="","",MIN($I$5,MAX($I$4,D115 + $I$2*(Start!$E$16-C116) - IF(C116 &gt; Start!$E$16,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IF(ROW()=2,Start!$E$16,IF(B2="","",IFERROR(INDEX(tblAnalyse[Kupfer],_xlfn.AGGREGATE(15,6,(ROW(tblAnalyse[Datum])-ROW(INDEX(tblAnalyse[Datum],1))+1)/(tblAnalyse[Datum]&lt;&gt;""),ROW()-2)),"")))</f>
        <v/>
      </c>
      <c r="D117" s="48" t="str">
        <f>IF(ROW()=2,Start!$G$16,IF(B117="","",MIN($I$5,MAX($I$4,D116 + $I$2*(Start!$E$16-C117) - IF(C117 &gt; Start!$E$16,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IF(ROW()=2,Start!$E$16,IF(B2="","",IFERROR(INDEX(tblAnalyse[Kupfer],_xlfn.AGGREGATE(15,6,(ROW(tblAnalyse[Datum])-ROW(INDEX(tblAnalyse[Datum],1))+1)/(tblAnalyse[Datum]&lt;&gt;""),ROW()-2)),"")))</f>
        <v/>
      </c>
      <c r="D118" s="48" t="str">
        <f>IF(ROW()=2,Start!$G$16,IF(B118="","",MIN($I$5,MAX($I$4,D117 + $I$2*(Start!$E$16-C118) - IF(C118 &gt; Start!$E$16,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IF(ROW()=2,Start!$E$16,IF(B2="","",IFERROR(INDEX(tblAnalyse[Kupfer],_xlfn.AGGREGATE(15,6,(ROW(tblAnalyse[Datum])-ROW(INDEX(tblAnalyse[Datum],1))+1)/(tblAnalyse[Datum]&lt;&gt;""),ROW()-2)),"")))</f>
        <v/>
      </c>
      <c r="D119" s="48" t="str">
        <f>IF(ROW()=2,Start!$G$16,IF(B119="","",MIN($I$5,MAX($I$4,D118 + $I$2*(Start!$E$16-C119) - IF(C119 &gt; Start!$E$16,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IF(ROW()=2,Start!$E$16,IF(B2="","",IFERROR(INDEX(tblAnalyse[Kupfer],_xlfn.AGGREGATE(15,6,(ROW(tblAnalyse[Datum])-ROW(INDEX(tblAnalyse[Datum],1))+1)/(tblAnalyse[Datum]&lt;&gt;""),ROW()-2)),"")))</f>
        <v/>
      </c>
      <c r="D120" s="48" t="str">
        <f>IF(ROW()=2,Start!$G$16,IF(B120="","",MIN($I$5,MAX($I$4,D119 + $I$2*(Start!$E$16-C120) - IF(C120 &gt; Start!$E$16,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IF(ROW()=2,Start!$E$16,IF(B2="","",IFERROR(INDEX(tblAnalyse[Kupfer],_xlfn.AGGREGATE(15,6,(ROW(tblAnalyse[Datum])-ROW(INDEX(tblAnalyse[Datum],1))+1)/(tblAnalyse[Datum]&lt;&gt;""),ROW()-2)),"")))</f>
        <v/>
      </c>
      <c r="D121" s="48" t="str">
        <f>IF(ROW()=2,Start!$G$16,IF(B121="","",MIN($I$5,MAX($I$4,D120 + $I$2*(Start!$E$16-C121) - IF(C121 &gt; Start!$E$16,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IF(ROW()=2,Start!$E$16,IF(B2="","",IFERROR(INDEX(tblAnalyse[Kupfer],_xlfn.AGGREGATE(15,6,(ROW(tblAnalyse[Datum])-ROW(INDEX(tblAnalyse[Datum],1))+1)/(tblAnalyse[Datum]&lt;&gt;""),ROW()-2)),"")))</f>
        <v/>
      </c>
      <c r="D122" s="48" t="str">
        <f>IF(ROW()=2,Start!$G$16,IF(B122="","",MIN($I$5,MAX($I$4,D121 + $I$2*(Start!$E$16-C122) - IF(C122 &gt; Start!$E$16,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IF(ROW()=2,Start!$E$16,IF(B2="","",IFERROR(INDEX(tblAnalyse[Kupfer],_xlfn.AGGREGATE(15,6,(ROW(tblAnalyse[Datum])-ROW(INDEX(tblAnalyse[Datum],1))+1)/(tblAnalyse[Datum]&lt;&gt;""),ROW()-2)),"")))</f>
        <v/>
      </c>
      <c r="D123" s="48" t="str">
        <f>IF(ROW()=2,Start!$G$16,IF(B123="","",MIN($I$5,MAX($I$4,D122 + $I$2*(Start!$E$16-C123) - IF(C123 &gt; Start!$E$16,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IF(ROW()=2,Start!$E$16,IF(B2="","",IFERROR(INDEX(tblAnalyse[Kupfer],_xlfn.AGGREGATE(15,6,(ROW(tblAnalyse[Datum])-ROW(INDEX(tblAnalyse[Datum],1))+1)/(tblAnalyse[Datum]&lt;&gt;""),ROW()-2)),"")))</f>
        <v/>
      </c>
      <c r="D124" s="48" t="str">
        <f>IF(ROW()=2,Start!$G$16,IF(B124="","",MIN($I$5,MAX($I$4,D123 + $I$2*(Start!$E$16-C124) - IF(C124 &gt; Start!$E$16,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IF(ROW()=2,Start!$E$16,IF(B2="","",IFERROR(INDEX(tblAnalyse[Kupfer],_xlfn.AGGREGATE(15,6,(ROW(tblAnalyse[Datum])-ROW(INDEX(tblAnalyse[Datum],1))+1)/(tblAnalyse[Datum]&lt;&gt;""),ROW()-2)),"")))</f>
        <v/>
      </c>
      <c r="D125" s="48" t="str">
        <f>IF(ROW()=2,Start!$G$16,IF(B125="","",MIN($I$5,MAX($I$4,D124 + $I$2*(Start!$E$16-C125) - IF(C125 &gt; Start!$E$16,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IF(ROW()=2,Start!$E$16,IF(B2="","",IFERROR(INDEX(tblAnalyse[Kupfer],_xlfn.AGGREGATE(15,6,(ROW(tblAnalyse[Datum])-ROW(INDEX(tblAnalyse[Datum],1))+1)/(tblAnalyse[Datum]&lt;&gt;""),ROW()-2)),"")))</f>
        <v/>
      </c>
      <c r="D126" s="48" t="str">
        <f>IF(ROW()=2,Start!$G$16,IF(B126="","",MIN($I$5,MAX($I$4,D125 + $I$2*(Start!$E$16-C126) - IF(C126 &gt; Start!$E$16,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IF(ROW()=2,Start!$E$16,IF(B2="","",IFERROR(INDEX(tblAnalyse[Kupfer],_xlfn.AGGREGATE(15,6,(ROW(tblAnalyse[Datum])-ROW(INDEX(tblAnalyse[Datum],1))+1)/(tblAnalyse[Datum]&lt;&gt;""),ROW()-2)),"")))</f>
        <v/>
      </c>
      <c r="D127" s="48" t="str">
        <f>IF(ROW()=2,Start!$G$16,IF(B127="","",MIN($I$5,MAX($I$4,D126 + $I$2*(Start!$E$16-C127) - IF(C127 &gt; Start!$E$16,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IF(ROW()=2,Start!$E$16,IF(B2="","",IFERROR(INDEX(tblAnalyse[Kupfer],_xlfn.AGGREGATE(15,6,(ROW(tblAnalyse[Datum])-ROW(INDEX(tblAnalyse[Datum],1))+1)/(tblAnalyse[Datum]&lt;&gt;""),ROW()-2)),"")))</f>
        <v/>
      </c>
      <c r="D128" s="48" t="str">
        <f>IF(ROW()=2,Start!$G$16,IF(B128="","",MIN($I$5,MAX($I$4,D127 + $I$2*(Start!$E$16-C128) - IF(C128 &gt; Start!$E$16,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IF(ROW()=2,Start!$E$16,IF(B2="","",IFERROR(INDEX(tblAnalyse[Kupfer],_xlfn.AGGREGATE(15,6,(ROW(tblAnalyse[Datum])-ROW(INDEX(tblAnalyse[Datum],1))+1)/(tblAnalyse[Datum]&lt;&gt;""),ROW()-2)),"")))</f>
        <v/>
      </c>
      <c r="D129" s="48" t="str">
        <f>IF(ROW()=2,Start!$G$16,IF(B129="","",MIN($I$5,MAX($I$4,D128 + $I$2*(Start!$E$16-C129) - IF(C129 &gt; Start!$E$16,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IF(ROW()=2,Start!$E$16,IF(B2="","",IFERROR(INDEX(tblAnalyse[Kupfer],_xlfn.AGGREGATE(15,6,(ROW(tblAnalyse[Datum])-ROW(INDEX(tblAnalyse[Datum],1))+1)/(tblAnalyse[Datum]&lt;&gt;""),ROW()-2)),"")))</f>
        <v/>
      </c>
      <c r="D130" s="48" t="str">
        <f>IF(ROW()=2,Start!$G$16,IF(B130="","",MIN($I$5,MAX($I$4,D129 + $I$2*(Start!$E$16-C130) - IF(C130 &gt; Start!$E$16,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IF(ROW()=2,Start!$E$16,IF(B2="","",IFERROR(INDEX(tblAnalyse[Kupfer],_xlfn.AGGREGATE(15,6,(ROW(tblAnalyse[Datum])-ROW(INDEX(tblAnalyse[Datum],1))+1)/(tblAnalyse[Datum]&lt;&gt;""),ROW()-2)),"")))</f>
        <v/>
      </c>
      <c r="D131" s="48" t="str">
        <f>IF(ROW()=2,Start!$G$16,IF(B131="","",MIN($I$5,MAX($I$4,D130 + $I$2*(Start!$E$16-C131) - IF(C131 &gt; Start!$E$16,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IF(ROW()=2,Start!$E$16,IF(B2="","",IFERROR(INDEX(tblAnalyse[Kupfer],_xlfn.AGGREGATE(15,6,(ROW(tblAnalyse[Datum])-ROW(INDEX(tblAnalyse[Datum],1))+1)/(tblAnalyse[Datum]&lt;&gt;""),ROW()-2)),"")))</f>
        <v/>
      </c>
      <c r="D132" s="48" t="str">
        <f>IF(ROW()=2,Start!$G$16,IF(B132="","",MIN($I$5,MAX($I$4,D131 + $I$2*(Start!$E$16-C132) - IF(C132 &gt; Start!$E$16,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IF(ROW()=2,Start!$E$16,IF(B2="","",IFERROR(INDEX(tblAnalyse[Kupfer],_xlfn.AGGREGATE(15,6,(ROW(tblAnalyse[Datum])-ROW(INDEX(tblAnalyse[Datum],1))+1)/(tblAnalyse[Datum]&lt;&gt;""),ROW()-2)),"")))</f>
        <v/>
      </c>
      <c r="D133" s="48" t="str">
        <f>IF(ROW()=2,Start!$G$16,IF(B133="","",MIN($I$5,MAX($I$4,D132 + $I$2*(Start!$E$16-C133) - IF(C133 &gt; Start!$E$16,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IF(ROW()=2,Start!$E$16,IF(B2="","",IFERROR(INDEX(tblAnalyse[Kupfer],_xlfn.AGGREGATE(15,6,(ROW(tblAnalyse[Datum])-ROW(INDEX(tblAnalyse[Datum],1))+1)/(tblAnalyse[Datum]&lt;&gt;""),ROW()-2)),"")))</f>
        <v/>
      </c>
      <c r="D134" s="48" t="str">
        <f>IF(ROW()=2,Start!$G$16,IF(B134="","",MIN($I$5,MAX($I$4,D133 + $I$2*(Start!$E$16-C134) - IF(C134 &gt; Start!$E$16,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IF(ROW()=2,Start!$E$16,IF(B2="","",IFERROR(INDEX(tblAnalyse[Kupfer],_xlfn.AGGREGATE(15,6,(ROW(tblAnalyse[Datum])-ROW(INDEX(tblAnalyse[Datum],1))+1)/(tblAnalyse[Datum]&lt;&gt;""),ROW()-2)),"")))</f>
        <v/>
      </c>
      <c r="D135" s="48" t="str">
        <f>IF(ROW()=2,Start!$G$16,IF(B135="","",MIN($I$5,MAX($I$4,D134 + $I$2*(Start!$E$16-C135) - IF(C135 &gt; Start!$E$16,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IF(ROW()=2,Start!$E$16,IF(B2="","",IFERROR(INDEX(tblAnalyse[Kupfer],_xlfn.AGGREGATE(15,6,(ROW(tblAnalyse[Datum])-ROW(INDEX(tblAnalyse[Datum],1))+1)/(tblAnalyse[Datum]&lt;&gt;""),ROW()-2)),"")))</f>
        <v/>
      </c>
      <c r="D136" s="48" t="str">
        <f>IF(ROW()=2,Start!$G$16,IF(B136="","",MIN($I$5,MAX($I$4,D135 + $I$2*(Start!$E$16-C136) - IF(C136 &gt; Start!$E$16,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IF(ROW()=2,Start!$E$16,IF(B2="","",IFERROR(INDEX(tblAnalyse[Kupfer],_xlfn.AGGREGATE(15,6,(ROW(tblAnalyse[Datum])-ROW(INDEX(tblAnalyse[Datum],1))+1)/(tblAnalyse[Datum]&lt;&gt;""),ROW()-2)),"")))</f>
        <v/>
      </c>
      <c r="D137" s="48" t="str">
        <f>IF(ROW()=2,Start!$G$16,IF(B137="","",MIN($I$5,MAX($I$4,D136 + $I$2*(Start!$E$16-C137) - IF(C137 &gt; Start!$E$16,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IF(ROW()=2,Start!$E$16,IF(B2="","",IFERROR(INDEX(tblAnalyse[Kupfer],_xlfn.AGGREGATE(15,6,(ROW(tblAnalyse[Datum])-ROW(INDEX(tblAnalyse[Datum],1))+1)/(tblAnalyse[Datum]&lt;&gt;""),ROW()-2)),"")))</f>
        <v/>
      </c>
      <c r="D138" s="48" t="str">
        <f>IF(ROW()=2,Start!$G$16,IF(B138="","",MIN($I$5,MAX($I$4,D137 + $I$2*(Start!$E$16-C138) - IF(C138 &gt; Start!$E$16,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IF(ROW()=2,Start!$E$16,IF(B2="","",IFERROR(INDEX(tblAnalyse[Kupfer],_xlfn.AGGREGATE(15,6,(ROW(tblAnalyse[Datum])-ROW(INDEX(tblAnalyse[Datum],1))+1)/(tblAnalyse[Datum]&lt;&gt;""),ROW()-2)),"")))</f>
        <v/>
      </c>
      <c r="D139" s="48" t="str">
        <f>IF(ROW()=2,Start!$G$16,IF(B139="","",MIN($I$5,MAX($I$4,D138 + $I$2*(Start!$E$16-C139) - IF(C139 &gt; Start!$E$16,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IF(ROW()=2,Start!$E$16,IF(B2="","",IFERROR(INDEX(tblAnalyse[Kupfer],_xlfn.AGGREGATE(15,6,(ROW(tblAnalyse[Datum])-ROW(INDEX(tblAnalyse[Datum],1))+1)/(tblAnalyse[Datum]&lt;&gt;""),ROW()-2)),"")))</f>
        <v/>
      </c>
      <c r="D140" s="48" t="str">
        <f>IF(ROW()=2,Start!$G$16,IF(B140="","",MIN($I$5,MAX($I$4,D139 + $I$2*(Start!$E$16-C140) - IF(C140 &gt; Start!$E$16,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IF(ROW()=2,Start!$E$16,IF(B2="","",IFERROR(INDEX(tblAnalyse[Kupfer],_xlfn.AGGREGATE(15,6,(ROW(tblAnalyse[Datum])-ROW(INDEX(tblAnalyse[Datum],1))+1)/(tblAnalyse[Datum]&lt;&gt;""),ROW()-2)),"")))</f>
        <v/>
      </c>
      <c r="D141" s="48" t="str">
        <f>IF(ROW()=2,Start!$G$16,IF(B141="","",MIN($I$5,MAX($I$4,D140 + $I$2*(Start!$E$16-C141) - IF(C141 &gt; Start!$E$16,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IF(ROW()=2,Start!$E$16,IF(B2="","",IFERROR(INDEX(tblAnalyse[Kupfer],_xlfn.AGGREGATE(15,6,(ROW(tblAnalyse[Datum])-ROW(INDEX(tblAnalyse[Datum],1))+1)/(tblAnalyse[Datum]&lt;&gt;""),ROW()-2)),"")))</f>
        <v/>
      </c>
      <c r="D142" s="48" t="str">
        <f>IF(ROW()=2,Start!$G$16,IF(B142="","",MIN($I$5,MAX($I$4,D141 + $I$2*(Start!$E$16-C142) - IF(C142 &gt; Start!$E$16,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IF(ROW()=2,Start!$E$16,IF(B2="","",IFERROR(INDEX(tblAnalyse[Kupfer],_xlfn.AGGREGATE(15,6,(ROW(tblAnalyse[Datum])-ROW(INDEX(tblAnalyse[Datum],1))+1)/(tblAnalyse[Datum]&lt;&gt;""),ROW()-2)),"")))</f>
        <v/>
      </c>
      <c r="D143" s="48" t="str">
        <f>IF(ROW()=2,Start!$G$16,IF(B143="","",MIN($I$5,MAX($I$4,D142 + $I$2*(Start!$E$16-C143) - IF(C143 &gt; Start!$E$16,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IF(ROW()=2,Start!$E$16,IF(B2="","",IFERROR(INDEX(tblAnalyse[Kupfer],_xlfn.AGGREGATE(15,6,(ROW(tblAnalyse[Datum])-ROW(INDEX(tblAnalyse[Datum],1))+1)/(tblAnalyse[Datum]&lt;&gt;""),ROW()-2)),"")))</f>
        <v/>
      </c>
      <c r="D144" s="48" t="str">
        <f>IF(ROW()=2,Start!$G$16,IF(B144="","",MIN($I$5,MAX($I$4,D143 + $I$2*(Start!$E$16-C144) - IF(C144 &gt; Start!$E$16,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IF(ROW()=2,Start!$E$16,IF(B2="","",IFERROR(INDEX(tblAnalyse[Kupfer],_xlfn.AGGREGATE(15,6,(ROW(tblAnalyse[Datum])-ROW(INDEX(tblAnalyse[Datum],1))+1)/(tblAnalyse[Datum]&lt;&gt;""),ROW()-2)),"")))</f>
        <v/>
      </c>
      <c r="D145" s="48" t="str">
        <f>IF(ROW()=2,Start!$G$16,IF(B145="","",MIN($I$5,MAX($I$4,D144 + $I$2*(Start!$E$16-C145) - IF(C145 &gt; Start!$E$16,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IF(ROW()=2,Start!$E$16,IF(B2="","",IFERROR(INDEX(tblAnalyse[Kupfer],_xlfn.AGGREGATE(15,6,(ROW(tblAnalyse[Datum])-ROW(INDEX(tblAnalyse[Datum],1))+1)/(tblAnalyse[Datum]&lt;&gt;""),ROW()-2)),"")))</f>
        <v/>
      </c>
      <c r="D146" s="48" t="str">
        <f>IF(ROW()=2,Start!$G$16,IF(B146="","",MIN($I$5,MAX($I$4,D145 + $I$2*(Start!$E$16-C146) - IF(C146 &gt; Start!$E$16,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IF(ROW()=2,Start!$E$16,IF(B2="","",IFERROR(INDEX(tblAnalyse[Kupfer],_xlfn.AGGREGATE(15,6,(ROW(tblAnalyse[Datum])-ROW(INDEX(tblAnalyse[Datum],1))+1)/(tblAnalyse[Datum]&lt;&gt;""),ROW()-2)),"")))</f>
        <v/>
      </c>
      <c r="D147" s="48" t="str">
        <f>IF(ROW()=2,Start!$G$16,IF(B147="","",MIN($I$5,MAX($I$4,D146 + $I$2*(Start!$E$16-C147) - IF(C147 &gt; Start!$E$16,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IF(ROW()=2,Start!$E$16,IF(B2="","",IFERROR(INDEX(tblAnalyse[Kupfer],_xlfn.AGGREGATE(15,6,(ROW(tblAnalyse[Datum])-ROW(INDEX(tblAnalyse[Datum],1))+1)/(tblAnalyse[Datum]&lt;&gt;""),ROW()-2)),"")))</f>
        <v/>
      </c>
      <c r="D148" s="48" t="str">
        <f>IF(ROW()=2,Start!$G$16,IF(B148="","",MIN($I$5,MAX($I$4,D147 + $I$2*(Start!$E$16-C148) - IF(C148 &gt; Start!$E$16,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IF(ROW()=2,Start!$E$16,IF(B2="","",IFERROR(INDEX(tblAnalyse[Kupfer],_xlfn.AGGREGATE(15,6,(ROW(tblAnalyse[Datum])-ROW(INDEX(tblAnalyse[Datum],1))+1)/(tblAnalyse[Datum]&lt;&gt;""),ROW()-2)),"")))</f>
        <v/>
      </c>
      <c r="D149" s="48" t="str">
        <f>IF(ROW()=2,Start!$G$16,IF(B149="","",MIN($I$5,MAX($I$4,D148 + $I$2*(Start!$E$16-C149) - IF(C149 &gt; Start!$E$16,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IF(ROW()=2,Start!$E$16,IF(B2="","",IFERROR(INDEX(tblAnalyse[Kupfer],_xlfn.AGGREGATE(15,6,(ROW(tblAnalyse[Datum])-ROW(INDEX(tblAnalyse[Datum],1))+1)/(tblAnalyse[Datum]&lt;&gt;""),ROW()-2)),"")))</f>
        <v/>
      </c>
      <c r="D150" s="48" t="str">
        <f>IF(ROW()=2,Start!$G$16,IF(B150="","",MIN($I$5,MAX($I$4,D149 + $I$2*(Start!$E$16-C150) - IF(C150 &gt; Start!$E$16,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IF(ROW()=2,Start!$E$16,IF(B2="","",IFERROR(INDEX(tblAnalyse[Kupfer],_xlfn.AGGREGATE(15,6,(ROW(tblAnalyse[Datum])-ROW(INDEX(tblAnalyse[Datum],1))+1)/(tblAnalyse[Datum]&lt;&gt;""),ROW()-2)),"")))</f>
        <v/>
      </c>
      <c r="D151" s="48" t="str">
        <f>IF(ROW()=2,Start!$G$16,IF(B151="","",MIN($I$5,MAX($I$4,D150 + $I$2*(Start!$E$16-C151) - IF(C151 &gt; Start!$E$16,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IF(ROW()=2,Start!$E$16,IF(B2="","",IFERROR(INDEX(tblAnalyse[Kupfer],_xlfn.AGGREGATE(15,6,(ROW(tblAnalyse[Datum])-ROW(INDEX(tblAnalyse[Datum],1))+1)/(tblAnalyse[Datum]&lt;&gt;""),ROW()-2)),"")))</f>
        <v/>
      </c>
      <c r="D152" s="48" t="str">
        <f>IF(ROW()=2,Start!$G$16,IF(B152="","",MIN($I$5,MAX($I$4,D151 + $I$2*(Start!$E$16-C152) - IF(C152 &gt; Start!$E$16,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IF(ROW()=2,Start!$E$16,IF(B2="","",IFERROR(INDEX(tblAnalyse[Kupfer],_xlfn.AGGREGATE(15,6,(ROW(tblAnalyse[Datum])-ROW(INDEX(tblAnalyse[Datum],1))+1)/(tblAnalyse[Datum]&lt;&gt;""),ROW()-2)),"")))</f>
        <v/>
      </c>
      <c r="D153" s="48" t="str">
        <f>IF(ROW()=2,Start!$G$16,IF(B153="","",MIN($I$5,MAX($I$4,D152 + $I$2*(Start!$E$16-C153) - IF(C153 &gt; Start!$E$16,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IF(ROW()=2,Start!$E$16,IF(B2="","",IFERROR(INDEX(tblAnalyse[Kupfer],_xlfn.AGGREGATE(15,6,(ROW(tblAnalyse[Datum])-ROW(INDEX(tblAnalyse[Datum],1))+1)/(tblAnalyse[Datum]&lt;&gt;""),ROW()-2)),"")))</f>
        <v/>
      </c>
      <c r="D154" s="48" t="str">
        <f>IF(ROW()=2,Start!$G$16,IF(B154="","",MIN($I$5,MAX($I$4,D153 + $I$2*(Start!$E$16-C154) - IF(C154 &gt; Start!$E$16,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IF(ROW()=2,Start!$E$16,IF(B2="","",IFERROR(INDEX(tblAnalyse[Kupfer],_xlfn.AGGREGATE(15,6,(ROW(tblAnalyse[Datum])-ROW(INDEX(tblAnalyse[Datum],1))+1)/(tblAnalyse[Datum]&lt;&gt;""),ROW()-2)),"")))</f>
        <v/>
      </c>
      <c r="D155" s="48" t="str">
        <f>IF(ROW()=2,Start!$G$16,IF(B155="","",MIN($I$5,MAX($I$4,D154 + $I$2*(Start!$E$16-C155) - IF(C155 &gt; Start!$E$16,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IF(ROW()=2,Start!$E$16,IF(B2="","",IFERROR(INDEX(tblAnalyse[Kupfer],_xlfn.AGGREGATE(15,6,(ROW(tblAnalyse[Datum])-ROW(INDEX(tblAnalyse[Datum],1))+1)/(tblAnalyse[Datum]&lt;&gt;""),ROW()-2)),"")))</f>
        <v/>
      </c>
      <c r="D156" s="48" t="str">
        <f>IF(ROW()=2,Start!$G$16,IF(B156="","",MIN($I$5,MAX($I$4,D155 + $I$2*(Start!$E$16-C156) - IF(C156 &gt; Start!$E$16,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IF(ROW()=2,Start!$E$16,IF(B2="","",IFERROR(INDEX(tblAnalyse[Kupfer],_xlfn.AGGREGATE(15,6,(ROW(tblAnalyse[Datum])-ROW(INDEX(tblAnalyse[Datum],1))+1)/(tblAnalyse[Datum]&lt;&gt;""),ROW()-2)),"")))</f>
        <v/>
      </c>
      <c r="D157" s="48" t="str">
        <f>IF(ROW()=2,Start!$G$16,IF(B157="","",MIN($I$5,MAX($I$4,D156 + $I$2*(Start!$E$16-C157) - IF(C157 &gt; Start!$E$16,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IF(ROW()=2,Start!$E$16,IF(B2="","",IFERROR(INDEX(tblAnalyse[Kupfer],_xlfn.AGGREGATE(15,6,(ROW(tblAnalyse[Datum])-ROW(INDEX(tblAnalyse[Datum],1))+1)/(tblAnalyse[Datum]&lt;&gt;""),ROW()-2)),"")))</f>
        <v/>
      </c>
      <c r="D158" s="48" t="str">
        <f>IF(ROW()=2,Start!$G$16,IF(B158="","",MIN($I$5,MAX($I$4,D157 + $I$2*(Start!$E$16-C158) - IF(C158 &gt; Start!$E$16,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IF(ROW()=2,Start!$E$16,IF(B2="","",IFERROR(INDEX(tblAnalyse[Kupfer],_xlfn.AGGREGATE(15,6,(ROW(tblAnalyse[Datum])-ROW(INDEX(tblAnalyse[Datum],1))+1)/(tblAnalyse[Datum]&lt;&gt;""),ROW()-2)),"")))</f>
        <v/>
      </c>
      <c r="D159" s="48" t="str">
        <f>IF(ROW()=2,Start!$G$16,IF(B159="","",MIN($I$5,MAX($I$4,D158 + $I$2*(Start!$E$16-C159) - IF(C159 &gt; Start!$E$16,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IF(ROW()=2,Start!$E$16,IF(B2="","",IFERROR(INDEX(tblAnalyse[Kupfer],_xlfn.AGGREGATE(15,6,(ROW(tblAnalyse[Datum])-ROW(INDEX(tblAnalyse[Datum],1))+1)/(tblAnalyse[Datum]&lt;&gt;""),ROW()-2)),"")))</f>
        <v/>
      </c>
      <c r="D160" s="48" t="str">
        <f>IF(ROW()=2,Start!$G$16,IF(B160="","",MIN($I$5,MAX($I$4,D159 + $I$2*(Start!$E$16-C160) - IF(C160 &gt; Start!$E$16,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IF(ROW()=2,Start!$E$16,IF(B2="","",IFERROR(INDEX(tblAnalyse[Kupfer],_xlfn.AGGREGATE(15,6,(ROW(tblAnalyse[Datum])-ROW(INDEX(tblAnalyse[Datum],1))+1)/(tblAnalyse[Datum]&lt;&gt;""),ROW()-2)),"")))</f>
        <v/>
      </c>
      <c r="D161" s="48" t="str">
        <f>IF(ROW()=2,Start!$G$16,IF(B161="","",MIN($I$5,MAX($I$4,D160 + $I$2*(Start!$E$16-C161) - IF(C161 &gt; Start!$E$16,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IF(ROW()=2,Start!$E$16,IF(B2="","",IFERROR(INDEX(tblAnalyse[Kupfer],_xlfn.AGGREGATE(15,6,(ROW(tblAnalyse[Datum])-ROW(INDEX(tblAnalyse[Datum],1))+1)/(tblAnalyse[Datum]&lt;&gt;""),ROW()-2)),"")))</f>
        <v/>
      </c>
      <c r="D162" s="48" t="str">
        <f>IF(ROW()=2,Start!$G$16,IF(B162="","",MIN($I$5,MAX($I$4,D161 + $I$2*(Start!$E$16-C162) - IF(C162 &gt; Start!$E$16,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IF(ROW()=2,Start!$E$16,IF(B2="","",IFERROR(INDEX(tblAnalyse[Kupfer],_xlfn.AGGREGATE(15,6,(ROW(tblAnalyse[Datum])-ROW(INDEX(tblAnalyse[Datum],1))+1)/(tblAnalyse[Datum]&lt;&gt;""),ROW()-2)),"")))</f>
        <v/>
      </c>
      <c r="D163" s="48" t="str">
        <f>IF(ROW()=2,Start!$G$16,IF(B163="","",MIN($I$5,MAX($I$4,D162 + $I$2*(Start!$E$16-C163) - IF(C163 &gt; Start!$E$16,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IF(ROW()=2,Start!$E$16,IF(B2="","",IFERROR(INDEX(tblAnalyse[Kupfer],_xlfn.AGGREGATE(15,6,(ROW(tblAnalyse[Datum])-ROW(INDEX(tblAnalyse[Datum],1))+1)/(tblAnalyse[Datum]&lt;&gt;""),ROW()-2)),"")))</f>
        <v/>
      </c>
      <c r="D164" s="48" t="str">
        <f>IF(ROW()=2,Start!$G$16,IF(B164="","",MIN($I$5,MAX($I$4,D163 + $I$2*(Start!$E$16-C164) - IF(C164 &gt; Start!$E$16,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IF(ROW()=2,Start!$E$16,IF(B2="","",IFERROR(INDEX(tblAnalyse[Kupfer],_xlfn.AGGREGATE(15,6,(ROW(tblAnalyse[Datum])-ROW(INDEX(tblAnalyse[Datum],1))+1)/(tblAnalyse[Datum]&lt;&gt;""),ROW()-2)),"")))</f>
        <v/>
      </c>
      <c r="D165" s="48" t="str">
        <f>IF(ROW()=2,Start!$G$16,IF(B165="","",MIN($I$5,MAX($I$4,D164 + $I$2*(Start!$E$16-C165) - IF(C165 &gt; Start!$E$16,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IF(ROW()=2,Start!$E$16,IF(B2="","",IFERROR(INDEX(tblAnalyse[Kupfer],_xlfn.AGGREGATE(15,6,(ROW(tblAnalyse[Datum])-ROW(INDEX(tblAnalyse[Datum],1))+1)/(tblAnalyse[Datum]&lt;&gt;""),ROW()-2)),"")))</f>
        <v/>
      </c>
      <c r="D166" s="48" t="str">
        <f>IF(ROW()=2,Start!$G$16,IF(B166="","",MIN($I$5,MAX($I$4,D165 + $I$2*(Start!$E$16-C166) - IF(C166 &gt; Start!$E$16,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IF(ROW()=2,Start!$E$16,IF(B2="","",IFERROR(INDEX(tblAnalyse[Kupfer],_xlfn.AGGREGATE(15,6,(ROW(tblAnalyse[Datum])-ROW(INDEX(tblAnalyse[Datum],1))+1)/(tblAnalyse[Datum]&lt;&gt;""),ROW()-2)),"")))</f>
        <v/>
      </c>
      <c r="D167" s="48" t="str">
        <f>IF(ROW()=2,Start!$G$16,IF(B167="","",MIN($I$5,MAX($I$4,D166 + $I$2*(Start!$E$16-C167) - IF(C167 &gt; Start!$E$16,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IF(ROW()=2,Start!$E$16,IF(B2="","",IFERROR(INDEX(tblAnalyse[Kupfer],_xlfn.AGGREGATE(15,6,(ROW(tblAnalyse[Datum])-ROW(INDEX(tblAnalyse[Datum],1))+1)/(tblAnalyse[Datum]&lt;&gt;""),ROW()-2)),"")))</f>
        <v/>
      </c>
      <c r="D168" s="48" t="str">
        <f>IF(ROW()=2,Start!$G$16,IF(B168="","",MIN($I$5,MAX($I$4,D167 + $I$2*(Start!$E$16-C168) - IF(C168 &gt; Start!$E$16,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IF(ROW()=2,Start!$E$16,IF(B2="","",IFERROR(INDEX(tblAnalyse[Kupfer],_xlfn.AGGREGATE(15,6,(ROW(tblAnalyse[Datum])-ROW(INDEX(tblAnalyse[Datum],1))+1)/(tblAnalyse[Datum]&lt;&gt;""),ROW()-2)),"")))</f>
        <v/>
      </c>
      <c r="D169" s="48" t="str">
        <f>IF(ROW()=2,Start!$G$16,IF(B169="","",MIN($I$5,MAX($I$4,D168 + $I$2*(Start!$E$16-C169) - IF(C169 &gt; Start!$E$16,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IF(ROW()=2,Start!$E$16,IF(B2="","",IFERROR(INDEX(tblAnalyse[Kupfer],_xlfn.AGGREGATE(15,6,(ROW(tblAnalyse[Datum])-ROW(INDEX(tblAnalyse[Datum],1))+1)/(tblAnalyse[Datum]&lt;&gt;""),ROW()-2)),"")))</f>
        <v/>
      </c>
      <c r="D170" s="48" t="str">
        <f>IF(ROW()=2,Start!$G$16,IF(B170="","",MIN($I$5,MAX($I$4,D169 + $I$2*(Start!$E$16-C170) - IF(C170 &gt; Start!$E$16,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IF(ROW()=2,Start!$E$16,IF(B2="","",IFERROR(INDEX(tblAnalyse[Kupfer],_xlfn.AGGREGATE(15,6,(ROW(tblAnalyse[Datum])-ROW(INDEX(tblAnalyse[Datum],1))+1)/(tblAnalyse[Datum]&lt;&gt;""),ROW()-2)),"")))</f>
        <v/>
      </c>
      <c r="D171" s="48" t="str">
        <f>IF(ROW()=2,Start!$G$16,IF(B171="","",MIN($I$5,MAX($I$4,D170 + $I$2*(Start!$E$16-C171) - IF(C171 &gt; Start!$E$16,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IF(ROW()=2,Start!$E$16,IF(B2="","",IFERROR(INDEX(tblAnalyse[Kupfer],_xlfn.AGGREGATE(15,6,(ROW(tblAnalyse[Datum])-ROW(INDEX(tblAnalyse[Datum],1))+1)/(tblAnalyse[Datum]&lt;&gt;""),ROW()-2)),"")))</f>
        <v/>
      </c>
      <c r="D172" s="48" t="str">
        <f>IF(ROW()=2,Start!$G$16,IF(B172="","",MIN($I$5,MAX($I$4,D171 + $I$2*(Start!$E$16-C172) - IF(C172 &gt; Start!$E$16,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IF(ROW()=2,Start!$E$16,IF(B2="","",IFERROR(INDEX(tblAnalyse[Kupfer],_xlfn.AGGREGATE(15,6,(ROW(tblAnalyse[Datum])-ROW(INDEX(tblAnalyse[Datum],1))+1)/(tblAnalyse[Datum]&lt;&gt;""),ROW()-2)),"")))</f>
        <v/>
      </c>
      <c r="D173" s="48" t="str">
        <f>IF(ROW()=2,Start!$G$16,IF(B173="","",MIN($I$5,MAX($I$4,D172 + $I$2*(Start!$E$16-C173) - IF(C173 &gt; Start!$E$16,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IF(ROW()=2,Start!$E$16,IF(B2="","",IFERROR(INDEX(tblAnalyse[Kupfer],_xlfn.AGGREGATE(15,6,(ROW(tblAnalyse[Datum])-ROW(INDEX(tblAnalyse[Datum],1))+1)/(tblAnalyse[Datum]&lt;&gt;""),ROW()-2)),"")))</f>
        <v/>
      </c>
      <c r="D174" s="48" t="str">
        <f>IF(ROW()=2,Start!$G$16,IF(B174="","",MIN($I$5,MAX($I$4,D173 + $I$2*(Start!$E$16-C174) - IF(C174 &gt; Start!$E$16,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IF(ROW()=2,Start!$E$16,IF(B2="","",IFERROR(INDEX(tblAnalyse[Kupfer],_xlfn.AGGREGATE(15,6,(ROW(tblAnalyse[Datum])-ROW(INDEX(tblAnalyse[Datum],1))+1)/(tblAnalyse[Datum]&lt;&gt;""),ROW()-2)),"")))</f>
        <v/>
      </c>
      <c r="D175" s="48" t="str">
        <f>IF(ROW()=2,Start!$G$16,IF(B175="","",MIN($I$5,MAX($I$4,D174 + $I$2*(Start!$E$16-C175) - IF(C175 &gt; Start!$E$16,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IF(ROW()=2,Start!$E$16,IF(B2="","",IFERROR(INDEX(tblAnalyse[Kupfer],_xlfn.AGGREGATE(15,6,(ROW(tblAnalyse[Datum])-ROW(INDEX(tblAnalyse[Datum],1))+1)/(tblAnalyse[Datum]&lt;&gt;""),ROW()-2)),"")))</f>
        <v/>
      </c>
      <c r="D176" s="48" t="str">
        <f>IF(ROW()=2,Start!$G$16,IF(B176="","",MIN($I$5,MAX($I$4,D175 + $I$2*(Start!$E$16-C176) - IF(C176 &gt; Start!$E$16,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IF(ROW()=2,Start!$E$16,IF(B2="","",IFERROR(INDEX(tblAnalyse[Kupfer],_xlfn.AGGREGATE(15,6,(ROW(tblAnalyse[Datum])-ROW(INDEX(tblAnalyse[Datum],1))+1)/(tblAnalyse[Datum]&lt;&gt;""),ROW()-2)),"")))</f>
        <v/>
      </c>
      <c r="D177" s="48" t="str">
        <f>IF(ROW()=2,Start!$G$16,IF(B177="","",MIN($I$5,MAX($I$4,D176 + $I$2*(Start!$E$16-C177) - IF(C177 &gt; Start!$E$16,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IF(ROW()=2,Start!$E$16,IF(B2="","",IFERROR(INDEX(tblAnalyse[Kupfer],_xlfn.AGGREGATE(15,6,(ROW(tblAnalyse[Datum])-ROW(INDEX(tblAnalyse[Datum],1))+1)/(tblAnalyse[Datum]&lt;&gt;""),ROW()-2)),"")))</f>
        <v/>
      </c>
      <c r="D178" s="48" t="str">
        <f>IF(ROW()=2,Start!$G$16,IF(B178="","",MIN($I$5,MAX($I$4,D177 + $I$2*(Start!$E$16-C178) - IF(C178 &gt; Start!$E$16,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IF(ROW()=2,Start!$E$16,IF(B2="","",IFERROR(INDEX(tblAnalyse[Kupfer],_xlfn.AGGREGATE(15,6,(ROW(tblAnalyse[Datum])-ROW(INDEX(tblAnalyse[Datum],1))+1)/(tblAnalyse[Datum]&lt;&gt;""),ROW()-2)),"")))</f>
        <v/>
      </c>
      <c r="D179" s="48" t="str">
        <f>IF(ROW()=2,Start!$G$16,IF(B179="","",MIN($I$5,MAX($I$4,D178 + $I$2*(Start!$E$16-C179) - IF(C179 &gt; Start!$E$16,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IF(ROW()=2,Start!$E$16,IF(B2="","",IFERROR(INDEX(tblAnalyse[Kupfer],_xlfn.AGGREGATE(15,6,(ROW(tblAnalyse[Datum])-ROW(INDEX(tblAnalyse[Datum],1))+1)/(tblAnalyse[Datum]&lt;&gt;""),ROW()-2)),"")))</f>
        <v/>
      </c>
      <c r="D180" s="48" t="str">
        <f>IF(ROW()=2,Start!$G$16,IF(B180="","",MIN($I$5,MAX($I$4,D179 + $I$2*(Start!$E$16-C180) - IF(C180 &gt; Start!$E$16,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IF(ROW()=2,Start!$E$16,IF(B2="","",IFERROR(INDEX(tblAnalyse[Kupfer],_xlfn.AGGREGATE(15,6,(ROW(tblAnalyse[Datum])-ROW(INDEX(tblAnalyse[Datum],1))+1)/(tblAnalyse[Datum]&lt;&gt;""),ROW()-2)),"")))</f>
        <v/>
      </c>
      <c r="D181" s="48" t="str">
        <f>IF(ROW()=2,Start!$G$16,IF(B181="","",MIN($I$5,MAX($I$4,D180 + $I$2*(Start!$E$16-C181) - IF(C181 &gt; Start!$E$16,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IF(ROW()=2,Start!$E$16,IF(B2="","",IFERROR(INDEX(tblAnalyse[Kupfer],_xlfn.AGGREGATE(15,6,(ROW(tblAnalyse[Datum])-ROW(INDEX(tblAnalyse[Datum],1))+1)/(tblAnalyse[Datum]&lt;&gt;""),ROW()-2)),"")))</f>
        <v/>
      </c>
      <c r="D182" s="48" t="str">
        <f>IF(ROW()=2,Start!$G$16,IF(B182="","",MIN($I$5,MAX($I$4,D181 + $I$2*(Start!$E$16-C182) - IF(C182 &gt; Start!$E$16,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IF(ROW()=2,Start!$E$16,IF(B2="","",IFERROR(INDEX(tblAnalyse[Kupfer],_xlfn.AGGREGATE(15,6,(ROW(tblAnalyse[Datum])-ROW(INDEX(tblAnalyse[Datum],1))+1)/(tblAnalyse[Datum]&lt;&gt;""),ROW()-2)),"")))</f>
        <v/>
      </c>
      <c r="D183" s="48" t="str">
        <f>IF(ROW()=2,Start!$G$16,IF(B183="","",MIN($I$5,MAX($I$4,D182 + $I$2*(Start!$E$16-C183) - IF(C183 &gt; Start!$E$16,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IF(ROW()=2,Start!$E$16,IF(B2="","",IFERROR(INDEX(tblAnalyse[Kupfer],_xlfn.AGGREGATE(15,6,(ROW(tblAnalyse[Datum])-ROW(INDEX(tblAnalyse[Datum],1))+1)/(tblAnalyse[Datum]&lt;&gt;""),ROW()-2)),"")))</f>
        <v/>
      </c>
      <c r="D184" s="48" t="str">
        <f>IF(ROW()=2,Start!$G$16,IF(B184="","",MIN($I$5,MAX($I$4,D183 + $I$2*(Start!$E$16-C184) - IF(C184 &gt; Start!$E$16,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IF(ROW()=2,Start!$E$16,IF(B2="","",IFERROR(INDEX(tblAnalyse[Kupfer],_xlfn.AGGREGATE(15,6,(ROW(tblAnalyse[Datum])-ROW(INDEX(tblAnalyse[Datum],1))+1)/(tblAnalyse[Datum]&lt;&gt;""),ROW()-2)),"")))</f>
        <v/>
      </c>
      <c r="D185" s="48" t="str">
        <f>IF(ROW()=2,Start!$G$16,IF(B185="","",MIN($I$5,MAX($I$4,D184 + $I$2*(Start!$E$16-C185) - IF(C185 &gt; Start!$E$16,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IF(ROW()=2,Start!$E$16,IF(B2="","",IFERROR(INDEX(tblAnalyse[Kupfer],_xlfn.AGGREGATE(15,6,(ROW(tblAnalyse[Datum])-ROW(INDEX(tblAnalyse[Datum],1))+1)/(tblAnalyse[Datum]&lt;&gt;""),ROW()-2)),"")))</f>
        <v/>
      </c>
      <c r="D186" s="48" t="str">
        <f>IF(ROW()=2,Start!$G$16,IF(B186="","",MIN($I$5,MAX($I$4,D185 + $I$2*(Start!$E$16-C186) - IF(C186 &gt; Start!$E$16,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IF(ROW()=2,Start!$E$16,IF(B2="","",IFERROR(INDEX(tblAnalyse[Kupfer],_xlfn.AGGREGATE(15,6,(ROW(tblAnalyse[Datum])-ROW(INDEX(tblAnalyse[Datum],1))+1)/(tblAnalyse[Datum]&lt;&gt;""),ROW()-2)),"")))</f>
        <v/>
      </c>
      <c r="D187" s="48" t="str">
        <f>IF(ROW()=2,Start!$G$16,IF(B187="","",MIN($I$5,MAX($I$4,D186 + $I$2*(Start!$E$16-C187) - IF(C187 &gt; Start!$E$16,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IF(ROW()=2,Start!$E$16,IF(B2="","",IFERROR(INDEX(tblAnalyse[Kupfer],_xlfn.AGGREGATE(15,6,(ROW(tblAnalyse[Datum])-ROW(INDEX(tblAnalyse[Datum],1))+1)/(tblAnalyse[Datum]&lt;&gt;""),ROW()-2)),"")))</f>
        <v/>
      </c>
      <c r="D188" s="48" t="str">
        <f>IF(ROW()=2,Start!$G$16,IF(B188="","",MIN($I$5,MAX($I$4,D187 + $I$2*(Start!$E$16-C188) - IF(C188 &gt; Start!$E$16,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IF(ROW()=2,Start!$E$16,IF(B2="","",IFERROR(INDEX(tblAnalyse[Kupfer],_xlfn.AGGREGATE(15,6,(ROW(tblAnalyse[Datum])-ROW(INDEX(tblAnalyse[Datum],1))+1)/(tblAnalyse[Datum]&lt;&gt;""),ROW()-2)),"")))</f>
        <v/>
      </c>
      <c r="D189" s="48" t="str">
        <f>IF(ROW()=2,Start!$G$16,IF(B189="","",MIN($I$5,MAX($I$4,D188 + $I$2*(Start!$E$16-C189) - IF(C189 &gt; Start!$E$16,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IF(ROW()=2,Start!$E$16,IF(B2="","",IFERROR(INDEX(tblAnalyse[Kupfer],_xlfn.AGGREGATE(15,6,(ROW(tblAnalyse[Datum])-ROW(INDEX(tblAnalyse[Datum],1))+1)/(tblAnalyse[Datum]&lt;&gt;""),ROW()-2)),"")))</f>
        <v/>
      </c>
      <c r="D190" s="48" t="str">
        <f>IF(ROW()=2,Start!$G$16,IF(B190="","",MIN($I$5,MAX($I$4,D189 + $I$2*(Start!$E$16-C190) - IF(C190 &gt; Start!$E$16,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IF(ROW()=2,Start!$E$16,IF(B2="","",IFERROR(INDEX(tblAnalyse[Kupfer],_xlfn.AGGREGATE(15,6,(ROW(tblAnalyse[Datum])-ROW(INDEX(tblAnalyse[Datum],1))+1)/(tblAnalyse[Datum]&lt;&gt;""),ROW()-2)),"")))</f>
        <v/>
      </c>
      <c r="D191" s="48" t="str">
        <f>IF(ROW()=2,Start!$G$16,IF(B191="","",MIN($I$5,MAX($I$4,D190 + $I$2*(Start!$E$16-C191) - IF(C191 &gt; Start!$E$16,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IF(ROW()=2,Start!$E$16,IF(B2="","",IFERROR(INDEX(tblAnalyse[Kupfer],_xlfn.AGGREGATE(15,6,(ROW(tblAnalyse[Datum])-ROW(INDEX(tblAnalyse[Datum],1))+1)/(tblAnalyse[Datum]&lt;&gt;""),ROW()-2)),"")))</f>
        <v/>
      </c>
      <c r="D192" s="48" t="str">
        <f>IF(ROW()=2,Start!$G$16,IF(B192="","",MIN($I$5,MAX($I$4,D191 + $I$2*(Start!$E$16-C192) - IF(C192 &gt; Start!$E$16,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IF(ROW()=2,Start!$E$16,IF(B2="","",IFERROR(INDEX(tblAnalyse[Kupfer],_xlfn.AGGREGATE(15,6,(ROW(tblAnalyse[Datum])-ROW(INDEX(tblAnalyse[Datum],1))+1)/(tblAnalyse[Datum]&lt;&gt;""),ROW()-2)),"")))</f>
        <v/>
      </c>
      <c r="D193" s="48" t="str">
        <f>IF(ROW()=2,Start!$G$16,IF(B193="","",MIN($I$5,MAX($I$4,D192 + $I$2*(Start!$E$16-C193) - IF(C193 &gt; Start!$E$16,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IF(ROW()=2,Start!$E$16,IF(B2="","",IFERROR(INDEX(tblAnalyse[Kupfer],_xlfn.AGGREGATE(15,6,(ROW(tblAnalyse[Datum])-ROW(INDEX(tblAnalyse[Datum],1))+1)/(tblAnalyse[Datum]&lt;&gt;""),ROW()-2)),"")))</f>
        <v/>
      </c>
      <c r="D194" s="48" t="str">
        <f>IF(ROW()=2,Start!$G$16,IF(B194="","",MIN($I$5,MAX($I$4,D193 + $I$2*(Start!$E$16-C194) - IF(C194 &gt; Start!$E$16,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IF(ROW()=2,Start!$E$16,IF(B2="","",IFERROR(INDEX(tblAnalyse[Kupfer],_xlfn.AGGREGATE(15,6,(ROW(tblAnalyse[Datum])-ROW(INDEX(tblAnalyse[Datum],1))+1)/(tblAnalyse[Datum]&lt;&gt;""),ROW()-2)),"")))</f>
        <v/>
      </c>
      <c r="D195" s="48" t="str">
        <f>IF(ROW()=2,Start!$G$16,IF(B195="","",MIN($I$5,MAX($I$4,D194 + $I$2*(Start!$E$16-C195) - IF(C195 &gt; Start!$E$16,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IF(ROW()=2,Start!$E$16,IF(B2="","",IFERROR(INDEX(tblAnalyse[Kupfer],_xlfn.AGGREGATE(15,6,(ROW(tblAnalyse[Datum])-ROW(INDEX(tblAnalyse[Datum],1))+1)/(tblAnalyse[Datum]&lt;&gt;""),ROW()-2)),"")))</f>
        <v/>
      </c>
      <c r="D196" s="48" t="str">
        <f>IF(ROW()=2,Start!$G$16,IF(B196="","",MIN($I$5,MAX($I$4,D195 + $I$2*(Start!$E$16-C196) - IF(C196 &gt; Start!$E$16,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IF(ROW()=2,Start!$E$16,IF(B2="","",IFERROR(INDEX(tblAnalyse[Kupfer],_xlfn.AGGREGATE(15,6,(ROW(tblAnalyse[Datum])-ROW(INDEX(tblAnalyse[Datum],1))+1)/(tblAnalyse[Datum]&lt;&gt;""),ROW()-2)),"")))</f>
        <v/>
      </c>
      <c r="D197" s="48" t="str">
        <f>IF(ROW()=2,Start!$G$16,IF(B197="","",MIN($I$5,MAX($I$4,D196 + $I$2*(Start!$E$16-C197) - IF(C197 &gt; Start!$E$16,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IF(ROW()=2,Start!$E$16,IF(B2="","",IFERROR(INDEX(tblAnalyse[Kupfer],_xlfn.AGGREGATE(15,6,(ROW(tblAnalyse[Datum])-ROW(INDEX(tblAnalyse[Datum],1))+1)/(tblAnalyse[Datum]&lt;&gt;""),ROW()-2)),"")))</f>
        <v/>
      </c>
      <c r="D198" s="48" t="str">
        <f>IF(ROW()=2,Start!$G$16,IF(B198="","",MIN($I$5,MAX($I$4,D197 + $I$2*(Start!$E$16-C198) - IF(C198 &gt; Start!$E$16,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IF(ROW()=2,Start!$E$16,IF(B2="","",IFERROR(INDEX(tblAnalyse[Kupfer],_xlfn.AGGREGATE(15,6,(ROW(tblAnalyse[Datum])-ROW(INDEX(tblAnalyse[Datum],1))+1)/(tblAnalyse[Datum]&lt;&gt;""),ROW()-2)),"")))</f>
        <v/>
      </c>
      <c r="D199" s="48" t="str">
        <f>IF(ROW()=2,Start!$G$16,IF(B199="","",MIN($I$5,MAX($I$4,D198 + $I$2*(Start!$E$16-C199) - IF(C199 &gt; Start!$E$16,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IF(ROW()=2,Start!$E$16,IF(B2="","",IFERROR(INDEX(tblAnalyse[Kupfer],_xlfn.AGGREGATE(15,6,(ROW(tblAnalyse[Datum])-ROW(INDEX(tblAnalyse[Datum],1))+1)/(tblAnalyse[Datum]&lt;&gt;""),ROW()-2)),"")))</f>
        <v/>
      </c>
      <c r="D200" s="48" t="str">
        <f>IF(ROW()=2,Start!$G$16,IF(B200="","",MIN($I$5,MAX($I$4,D199 + $I$2*(Start!$E$16-C200) - IF(C200 &gt; Start!$E$16,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IF(ROW()=2,Start!$E$16,IF(B2="","",IFERROR(INDEX(tblAnalyse[Kupfer],_xlfn.AGGREGATE(15,6,(ROW(tblAnalyse[Datum])-ROW(INDEX(tblAnalyse[Datum],1))+1)/(tblAnalyse[Datum]&lt;&gt;""),ROW()-2)),"")))</f>
        <v/>
      </c>
      <c r="D201" s="48" t="str">
        <f>IF(ROW()=2,Start!$G$16,IF(B201="","",MIN($I$5,MAX($I$4,D200 + $I$2*(Start!$E$16-C201) - IF(C201 &gt; Start!$E$16,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xqRsrYHN+toNrY+BDsjJ5um+mibMqY+kG11mGMM256nVc25Lzz1PSH2t7O12P8BlcqBF9WvlaAwk39GyjSmksA==" saltValue="igAf7gqWAG+mf+zcCKU8ew==" spinCount="100000" sheet="1" objects="1" scenarios="1" selectLockedCells="1"/>
  <conditionalFormatting sqref="A2:F201">
    <cfRule type="expression" dxfId="13" priority="1">
      <formula>$B2&lt;&gt;""</formula>
    </cfRule>
    <cfRule type="expression" dxfId="12" priority="2">
      <formula>AND($B2&lt;&gt;"",ISEVEN(ROW()))</formula>
    </cfRule>
  </conditionalFormatting>
  <pageMargins left="0.7" right="0.7" top="0.78740157499999996" bottom="0.78740157499999996" header="0.3" footer="0.3"/>
  <customProperties>
    <customPr name="_pios_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1610-BD86-4828-8BED-0952E85B96EA}">
  <sheetPr codeName="Tabelle7">
    <tabColor theme="9" tint="0.39997558519241921"/>
  </sheetPr>
  <dimension ref="A1:U201"/>
  <sheetViews>
    <sheetView showGridLines="0" workbookViewId="0">
      <pane ySplit="1" topLeftCell="A2" activePane="bottomLeft" state="frozen"/>
      <selection activeCell="L18" sqref="L18"/>
      <selection pane="bottomLeft" activeCell="I2" sqref="I2"/>
    </sheetView>
  </sheetViews>
  <sheetFormatPr baseColWidth="10" defaultRowHeight="15" x14ac:dyDescent="0.25"/>
  <cols>
    <col min="1" max="1" width="3" style="4" customWidth="1"/>
    <col min="2" max="2" width="10.140625" style="39" customWidth="1"/>
    <col min="3" max="3" width="6.5703125" style="39" customWidth="1"/>
    <col min="4" max="4" width="16.140625" style="39" customWidth="1"/>
    <col min="5" max="5" width="6.28515625" hidden="1" customWidth="1"/>
    <col min="6" max="6" width="8.28515625" hidden="1" customWidth="1"/>
    <col min="7" max="7" width="3.5703125" customWidth="1"/>
    <col min="8" max="8" width="23.85546875" customWidth="1"/>
    <col min="9" max="9" width="5.5703125" customWidth="1"/>
  </cols>
  <sheetData>
    <row r="1" spans="1:21" ht="30" customHeight="1" x14ac:dyDescent="0.25">
      <c r="A1" s="40" t="s">
        <v>5</v>
      </c>
      <c r="B1" s="56" t="s">
        <v>42</v>
      </c>
      <c r="C1" s="57" t="s">
        <v>56</v>
      </c>
      <c r="D1" s="57" t="s">
        <v>57</v>
      </c>
      <c r="E1" s="57" t="s">
        <v>0</v>
      </c>
      <c r="F1" s="58" t="s">
        <v>6</v>
      </c>
      <c r="G1" s="64"/>
      <c r="H1" s="64"/>
      <c r="I1" s="64"/>
      <c r="J1" s="45"/>
      <c r="K1" s="45"/>
      <c r="L1" s="45"/>
      <c r="M1" s="45"/>
      <c r="N1" s="45"/>
      <c r="O1" s="45"/>
      <c r="P1" s="45"/>
      <c r="Q1" s="45"/>
      <c r="R1" s="45"/>
      <c r="S1" s="45"/>
      <c r="T1" s="45"/>
      <c r="U1" s="45"/>
    </row>
    <row r="2" spans="1:21" ht="15" customHeight="1" x14ac:dyDescent="0.25">
      <c r="A2" s="60">
        <v>0</v>
      </c>
      <c r="B2" s="47" cm="1">
        <f t="array" ref="B2">IF(ROW()=2,Start!$G$3,IFERROR(INDEX(tblAnalyse[Datum],_xlfn.AGGREGATE(15,6,(ROW(tblAnalyse[Datum])-ROW(INDEX(tblAnalyse[Datum],1))+1)/(tblAnalyse[Datum]&lt;&gt;""),ROW()-2)),""))</f>
        <v>45994</v>
      </c>
      <c r="C2" s="48" cm="1">
        <f t="array" ref="C2">IF(ROW()=2,Start!$E$17,IF(B2="","",IFERROR(INDEX(tblAnalyse[Chrom],_xlfn.AGGREGATE(15,6,(ROW(tblAnalyse[Datum])-ROW(INDEX(tblAnalyse[Datum],1))+1)/(tblAnalyse[Datum]&lt;&gt;""),ROW()-2)),"")))</f>
        <v>1</v>
      </c>
      <c r="D2" s="48">
        <f>IF(ROW()=2,Start!$G$17,IF(B2="","",MIN($I$5,MAX($I$4,D1 + $I$2*(Start!$E$17-C2) - IF(C2 &gt; Start!$E$17, $I$3*E2, 0)))))</f>
        <v>0.55999999999999994</v>
      </c>
      <c r="E2" s="49">
        <f ca="1">IF(ROW()=2,0,IF(B2="","",IF(ROW()=3,(C2-C1)/F2,SLOPE(OFFSET(C2,-2,0,3,1),OFFSET(F2,-2,0,3,1)))))</f>
        <v>0</v>
      </c>
      <c r="F2" s="49" cm="1">
        <f t="array" ref="F2">IF(ROW()=2,0,IF(B2="","",IFERROR(INDEX(tblAnalyse[Kumulative Zeit],_xlfn.AGGREGATE(15,6,(ROW(tblAnalyse[Datum])-ROW(INDEX(tblAnalyse[Datum],1))+1)/(tblAnalyse[Datum]&lt;&gt;""),ROW()-2)),"")))</f>
        <v>0</v>
      </c>
      <c r="G2" s="45"/>
      <c r="H2" s="50" t="s">
        <v>3</v>
      </c>
      <c r="I2" s="61">
        <v>1.5</v>
      </c>
      <c r="J2" s="54"/>
      <c r="K2" s="54"/>
      <c r="L2" s="54"/>
      <c r="M2" s="54"/>
      <c r="N2" s="54"/>
      <c r="O2" s="54"/>
      <c r="P2" s="54"/>
      <c r="Q2" s="54"/>
      <c r="R2" s="54"/>
      <c r="S2" s="54"/>
      <c r="T2" s="54"/>
      <c r="U2" s="54"/>
    </row>
    <row r="3" spans="1:21" ht="15" customHeight="1" x14ac:dyDescent="0.25">
      <c r="A3" s="60">
        <f>IF(B3="","",COUNT($B$3:B3))</f>
        <v>1</v>
      </c>
      <c r="B3" s="47" cm="1">
        <f t="array" ref="B3">IF(ROW()=2,Start!$G$3,IFERROR(INDEX(tblAnalyse[Datum],_xlfn.AGGREGATE(15,6,(ROW(tblAnalyse[Datum])-ROW(INDEX(tblAnalyse[Datum],1))+1)/(tblAnalyse[Datum]&lt;&gt;""),ROW()-2)),""))</f>
        <v>46027</v>
      </c>
      <c r="C3" s="48" cm="1">
        <f t="array" ref="C3">IF(ROW()=2,Start!$E$17,IF(B2="","",IFERROR(INDEX(tblAnalyse[Chrom],_xlfn.AGGREGATE(15,6,(ROW(tblAnalyse[Datum])-ROW(INDEX(tblAnalyse[Datum],1))+1)/(tblAnalyse[Datum]&lt;&gt;""),ROW()-2)),"")))</f>
        <v>0.5</v>
      </c>
      <c r="D3" s="48">
        <f>IF(ROW()=2,Start!$G$17,IF(B3="","",MIN($I$5,MAX($I$4,D2 + $I$2*(Start!$E$17-C3) - IF(C3 &gt; Start!$E$17, $I$3*E3, 0)))))</f>
        <v>1.31</v>
      </c>
      <c r="E3" s="49">
        <f t="shared" ref="E3:E61" ca="1" si="0">IF(ROW()=2,0,IF(B3="","",IF(ROW()=3,(C3-C2)/F3,SLOPE(OFFSET(C3,-2,0,3,1),OFFSET(F3,-2,0,3,1)))))</f>
        <v>-1.5151515151515152E-2</v>
      </c>
      <c r="F3" s="49" cm="1">
        <f t="array" ref="F3">IF(ROW()=2,0,IF(B3="","",IFERROR(INDEX(tblAnalyse[Kumulative Zeit],_xlfn.AGGREGATE(15,6,(ROW(tblAnalyse[Datum])-ROW(INDEX(tblAnalyse[Datum],1))+1)/(tblAnalyse[Datum]&lt;&gt;""),ROW()-2)),"")))</f>
        <v>33</v>
      </c>
      <c r="G3" s="45"/>
      <c r="H3" s="50" t="s">
        <v>4</v>
      </c>
      <c r="I3" s="61">
        <v>5</v>
      </c>
      <c r="J3" s="54"/>
      <c r="K3" s="54"/>
      <c r="L3" s="54"/>
      <c r="M3" s="54"/>
      <c r="N3" s="54"/>
      <c r="O3" s="54"/>
      <c r="P3" s="54"/>
      <c r="Q3" s="54"/>
      <c r="R3" s="54"/>
      <c r="S3" s="54"/>
      <c r="T3" s="54"/>
      <c r="U3" s="54"/>
    </row>
    <row r="4" spans="1:21" ht="15" customHeight="1" x14ac:dyDescent="0.25">
      <c r="A4" s="60">
        <f>IF(B4="","",COUNT($B$3:B4))</f>
        <v>2</v>
      </c>
      <c r="B4" s="47" cm="1">
        <f t="array" ref="B4">IF(ROW()=2,Start!$G$3,IFERROR(INDEX(tblAnalyse[Datum],_xlfn.AGGREGATE(15,6,(ROW(tblAnalyse[Datum])-ROW(INDEX(tblAnalyse[Datum],1))+1)/(tblAnalyse[Datum]&lt;&gt;""),ROW()-2)),""))</f>
        <v>46062</v>
      </c>
      <c r="C4" s="48" cm="1">
        <f t="array" ref="C4">IF(ROW()=2,Start!$E$17,IF(B2="","",IFERROR(INDEX(tblAnalyse[Chrom],_xlfn.AGGREGATE(15,6,(ROW(tblAnalyse[Datum])-ROW(INDEX(tblAnalyse[Datum],1))+1)/(tblAnalyse[Datum]&lt;&gt;""),ROW()-2)),"")))</f>
        <v>0.5</v>
      </c>
      <c r="D4" s="48">
        <f>IF(ROW()=2,Start!$G$17,IF(B4="","",MIN($I$5,MAX($I$4,D3 + $I$2*(Start!$E$17-C4) - IF(C4 &gt; Start!$E$17, $I$3*E4, 0)))))</f>
        <v>2.06</v>
      </c>
      <c r="E4" s="49">
        <f t="shared" ca="1" si="0"/>
        <v>-7.2787546843470757E-3</v>
      </c>
      <c r="F4" s="49" cm="1">
        <f t="array" ref="F4">IF(ROW()=2,0,IF(B4="","",IFERROR(INDEX(tblAnalyse[Kumulative Zeit],_xlfn.AGGREGATE(15,6,(ROW(tblAnalyse[Datum])-ROW(INDEX(tblAnalyse[Datum],1))+1)/(tblAnalyse[Datum]&lt;&gt;""),ROW()-2)),"")))</f>
        <v>68</v>
      </c>
      <c r="G4" s="45"/>
      <c r="H4" s="50" t="s">
        <v>1</v>
      </c>
      <c r="I4" s="61">
        <v>0</v>
      </c>
      <c r="J4" s="54"/>
      <c r="K4" s="54"/>
      <c r="L4" s="54"/>
      <c r="M4" s="54"/>
      <c r="N4" s="54"/>
      <c r="O4" s="54"/>
      <c r="P4" s="54"/>
      <c r="Q4" s="54"/>
      <c r="R4" s="54"/>
      <c r="S4" s="54"/>
      <c r="T4" s="54"/>
      <c r="U4" s="54"/>
    </row>
    <row r="5" spans="1:21" ht="15" customHeight="1" x14ac:dyDescent="0.25">
      <c r="A5" s="60">
        <f>IF(B5="","",COUNT($B$3:B5))</f>
        <v>3</v>
      </c>
      <c r="B5" s="47" cm="1">
        <f t="array" ref="B5">IF(ROW()=2,Start!$G$3,IFERROR(INDEX(tblAnalyse[Datum],_xlfn.AGGREGATE(15,6,(ROW(tblAnalyse[Datum])-ROW(INDEX(tblAnalyse[Datum],1))+1)/(tblAnalyse[Datum]&lt;&gt;""),ROW()-2)),""))</f>
        <v>46133</v>
      </c>
      <c r="C5" s="48" cm="1">
        <f t="array" ref="C5">IF(ROW()=2,Start!$E$17,IF(B2="","",IFERROR(INDEX(tblAnalyse[Chrom],_xlfn.AGGREGATE(15,6,(ROW(tblAnalyse[Datum])-ROW(INDEX(tblAnalyse[Datum],1))+1)/(tblAnalyse[Datum]&lt;&gt;""),ROW()-2)),"")))</f>
        <v>0.5</v>
      </c>
      <c r="D5" s="48">
        <f>IF(ROW()=2,Start!$G$17,IF(B5="","",MIN($I$5,MAX($I$4,D4 + $I$2*(Start!$E$17-C5) - IF(C5 &gt; Start!$E$17, $I$3*E5, 0)))))</f>
        <v>2.81</v>
      </c>
      <c r="E5" s="49">
        <f t="shared" ca="1" si="0"/>
        <v>0</v>
      </c>
      <c r="F5" s="49" cm="1">
        <f t="array" ref="F5">IF(ROW()=2,0,IF(B5="","",IFERROR(INDEX(tblAnalyse[Kumulative Zeit],_xlfn.AGGREGATE(15,6,(ROW(tblAnalyse[Datum])-ROW(INDEX(tblAnalyse[Datum],1))+1)/(tblAnalyse[Datum]&lt;&gt;""),ROW()-2)),"")))</f>
        <v>139</v>
      </c>
      <c r="G5" s="45"/>
      <c r="H5" s="50" t="s">
        <v>2</v>
      </c>
      <c r="I5" s="61">
        <v>10</v>
      </c>
      <c r="J5" s="54"/>
      <c r="K5" s="54"/>
      <c r="L5" s="54"/>
      <c r="M5" s="54"/>
      <c r="N5" s="54"/>
      <c r="O5" s="54"/>
      <c r="P5" s="54"/>
      <c r="Q5" s="54"/>
      <c r="R5" s="54"/>
      <c r="S5" s="54"/>
      <c r="T5" s="54"/>
      <c r="U5" s="54"/>
    </row>
    <row r="6" spans="1:21" ht="15" customHeight="1" x14ac:dyDescent="0.25">
      <c r="A6" s="60">
        <f>IF(B6="","",COUNT($B$3:B6))</f>
        <v>4</v>
      </c>
      <c r="B6" s="47" cm="1">
        <f t="array" ref="B6">IF(ROW()=2,Start!$G$3,IFERROR(INDEX(tblAnalyse[Datum],_xlfn.AGGREGATE(15,6,(ROW(tblAnalyse[Datum])-ROW(INDEX(tblAnalyse[Datum],1))+1)/(tblAnalyse[Datum]&lt;&gt;""),ROW()-2)),""))</f>
        <v>46160</v>
      </c>
      <c r="C6" s="48" cm="1">
        <f t="array" ref="C6">IF(ROW()=2,Start!$E$17,IF(B2="","",IFERROR(INDEX(tblAnalyse[Chrom],_xlfn.AGGREGATE(15,6,(ROW(tblAnalyse[Datum])-ROW(INDEX(tblAnalyse[Datum],1))+1)/(tblAnalyse[Datum]&lt;&gt;""),ROW()-2)),"")))</f>
        <v>1.1000000000000001</v>
      </c>
      <c r="D6" s="48">
        <f ca="1">IF(ROW()=2,Start!$G$17,IF(B6="","",MIN($I$5,MAX($I$4,D5 + $I$2*(Start!$E$17-C6) - IF(C6 &gt; Start!$E$17, $I$3*E6, 0)))))</f>
        <v>2.6356081696370497</v>
      </c>
      <c r="E6" s="49">
        <f t="shared" ca="1" si="0"/>
        <v>4.878366072590087E-3</v>
      </c>
      <c r="F6" s="49" cm="1">
        <f t="array" ref="F6">IF(ROW()=2,0,IF(B6="","",IFERROR(INDEX(tblAnalyse[Kumulative Zeit],_xlfn.AGGREGATE(15,6,(ROW(tblAnalyse[Datum])-ROW(INDEX(tblAnalyse[Datum],1))+1)/(tblAnalyse[Datum]&lt;&gt;""),ROW()-2)),"")))</f>
        <v>166</v>
      </c>
      <c r="G6" s="45"/>
      <c r="H6" s="45"/>
      <c r="I6" s="45"/>
      <c r="J6" s="45"/>
      <c r="K6" s="45"/>
      <c r="L6" s="45"/>
      <c r="M6" s="45"/>
      <c r="N6" s="45"/>
      <c r="O6" s="45"/>
      <c r="P6" s="45"/>
      <c r="Q6" s="45"/>
      <c r="R6" s="45"/>
      <c r="S6" s="45"/>
      <c r="T6" s="45"/>
      <c r="U6" s="45"/>
    </row>
    <row r="7" spans="1:21" ht="15" customHeight="1" x14ac:dyDescent="0.25">
      <c r="A7" s="60" t="str">
        <f>IF(B7="","",COUNT($B$3:B7))</f>
        <v/>
      </c>
      <c r="B7" s="47" t="str" cm="1">
        <f t="array" ref="B7">IF(ROW()=2,Start!$G$3,IFERROR(INDEX(tblAnalyse[Datum],_xlfn.AGGREGATE(15,6,(ROW(tblAnalyse[Datum])-ROW(INDEX(tblAnalyse[Datum],1))+1)/(tblAnalyse[Datum]&lt;&gt;""),ROW()-2)),""))</f>
        <v/>
      </c>
      <c r="C7" s="48" t="str" cm="1">
        <f t="array" ref="C7">IF(ROW()=2,Start!$E$17,IF(B2="","",IFERROR(INDEX(tblAnalyse[Chrom],_xlfn.AGGREGATE(15,6,(ROW(tblAnalyse[Datum])-ROW(INDEX(tblAnalyse[Datum],1))+1)/(tblAnalyse[Datum]&lt;&gt;""),ROW()-2)),"")))</f>
        <v/>
      </c>
      <c r="D7" s="48" t="str">
        <f>IF(ROW()=2,Start!$G$17,IF(B7="","",MIN($I$5,MAX($I$4,D6 + $I$2*(Start!$E$17-C7) - IF(C7 &gt; Start!$E$17, $I$3*E7, 0)))))</f>
        <v/>
      </c>
      <c r="E7" s="49" t="str">
        <f t="shared" ca="1" si="0"/>
        <v/>
      </c>
      <c r="F7" s="49" t="str" cm="1">
        <f t="array" ref="F7">IF(ROW()=2,0,IF(B7="","",IFERROR(INDEX(tblAnalyse[Kumulative Zeit],_xlfn.AGGREGATE(15,6,(ROW(tblAnalyse[Datum])-ROW(INDEX(tblAnalyse[Datum],1))+1)/(tblAnalyse[Datum]&lt;&gt;""),ROW()-2)),"")))</f>
        <v/>
      </c>
      <c r="G7" s="45"/>
      <c r="H7" s="45"/>
      <c r="I7" s="45"/>
      <c r="J7" s="45"/>
      <c r="K7" s="45"/>
      <c r="L7" s="45"/>
      <c r="M7" s="45"/>
      <c r="N7" s="45"/>
      <c r="O7" s="45"/>
      <c r="P7" s="45"/>
      <c r="Q7" s="45"/>
      <c r="R7" s="45"/>
      <c r="S7" s="45"/>
      <c r="T7" s="45"/>
      <c r="U7" s="45"/>
    </row>
    <row r="8" spans="1:21" ht="15" customHeight="1" x14ac:dyDescent="0.25">
      <c r="A8" s="60" t="str">
        <f>IF(B8="","",COUNT($B$3:B8))</f>
        <v/>
      </c>
      <c r="B8" s="47" t="str" cm="1">
        <f t="array" ref="B8">IF(ROW()=2,Start!$G$3,IFERROR(INDEX(tblAnalyse[Datum],_xlfn.AGGREGATE(15,6,(ROW(tblAnalyse[Datum])-ROW(INDEX(tblAnalyse[Datum],1))+1)/(tblAnalyse[Datum]&lt;&gt;""),ROW()-2)),""))</f>
        <v/>
      </c>
      <c r="C8" s="48" t="str" cm="1">
        <f t="array" ref="C8">IF(ROW()=2,Start!$E$17,IF(B2="","",IFERROR(INDEX(tblAnalyse[Chrom],_xlfn.AGGREGATE(15,6,(ROW(tblAnalyse[Datum])-ROW(INDEX(tblAnalyse[Datum],1))+1)/(tblAnalyse[Datum]&lt;&gt;""),ROW()-2)),"")))</f>
        <v/>
      </c>
      <c r="D8" s="48" t="str">
        <f>IF(ROW()=2,Start!$G$17,IF(B8="","",MIN($I$5,MAX($I$4,D7 + $I$2*(Start!$E$17-C8) - IF(C8 &gt; Start!$E$17, $I$3*E8, 0)))))</f>
        <v/>
      </c>
      <c r="E8" s="49" t="str">
        <f t="shared" ca="1" si="0"/>
        <v/>
      </c>
      <c r="F8" s="49" t="str" cm="1">
        <f t="array" ref="F8">IF(ROW()=2,0,IF(B8="","",IFERROR(INDEX(tblAnalyse[Kumulative Zeit],_xlfn.AGGREGATE(15,6,(ROW(tblAnalyse[Datum])-ROW(INDEX(tblAnalyse[Datum],1))+1)/(tblAnalyse[Datum]&lt;&gt;""),ROW()-2)),"")))</f>
        <v/>
      </c>
      <c r="G8" s="45"/>
      <c r="H8" s="45"/>
      <c r="I8" s="45"/>
      <c r="J8" s="45"/>
      <c r="K8" s="45"/>
      <c r="L8" s="45"/>
      <c r="M8" s="45"/>
      <c r="N8" s="45"/>
      <c r="O8" s="45"/>
      <c r="P8" s="45"/>
      <c r="Q8" s="45"/>
      <c r="R8" s="45"/>
      <c r="S8" s="45"/>
      <c r="T8" s="45"/>
      <c r="U8" s="45"/>
    </row>
    <row r="9" spans="1:21" ht="15" customHeight="1" x14ac:dyDescent="0.25">
      <c r="A9" s="60" t="str">
        <f>IF(B9="","",COUNT($B$3:B9))</f>
        <v/>
      </c>
      <c r="B9" s="47" t="str" cm="1">
        <f t="array" ref="B9">IF(ROW()=2,Start!$G$3,IFERROR(INDEX(tblAnalyse[Datum],_xlfn.AGGREGATE(15,6,(ROW(tblAnalyse[Datum])-ROW(INDEX(tblAnalyse[Datum],1))+1)/(tblAnalyse[Datum]&lt;&gt;""),ROW()-2)),""))</f>
        <v/>
      </c>
      <c r="C9" s="48" t="str" cm="1">
        <f t="array" ref="C9">IF(ROW()=2,Start!$E$17,IF(B2="","",IFERROR(INDEX(tblAnalyse[Chrom],_xlfn.AGGREGATE(15,6,(ROW(tblAnalyse[Datum])-ROW(INDEX(tblAnalyse[Datum],1))+1)/(tblAnalyse[Datum]&lt;&gt;""),ROW()-2)),"")))</f>
        <v/>
      </c>
      <c r="D9" s="48" t="str">
        <f>IF(ROW()=2,Start!$G$17,IF(B9="","",MIN($I$5,MAX($I$4,D8 + $I$2*(Start!$E$17-C9) - IF(C9 &gt; Start!$E$17, $I$3*E9, 0)))))</f>
        <v/>
      </c>
      <c r="E9" s="49" t="str">
        <f t="shared" ca="1" si="0"/>
        <v/>
      </c>
      <c r="F9" s="49" t="str" cm="1">
        <f t="array" ref="F9">IF(ROW()=2,0,IF(B9="","",IFERROR(INDEX(tblAnalyse[Kumulative Zeit],_xlfn.AGGREGATE(15,6,(ROW(tblAnalyse[Datum])-ROW(INDEX(tblAnalyse[Datum],1))+1)/(tblAnalyse[Datum]&lt;&gt;""),ROW()-2)),"")))</f>
        <v/>
      </c>
      <c r="G9" s="45"/>
      <c r="H9" s="45"/>
      <c r="I9" s="45"/>
      <c r="J9" s="45"/>
      <c r="K9" s="45"/>
      <c r="L9" s="45"/>
      <c r="M9" s="45"/>
      <c r="N9" s="45"/>
      <c r="O9" s="45"/>
      <c r="P9" s="45"/>
      <c r="Q9" s="45"/>
      <c r="R9" s="45"/>
      <c r="S9" s="45"/>
      <c r="T9" s="45"/>
      <c r="U9" s="45"/>
    </row>
    <row r="10" spans="1:21" ht="15" customHeight="1" x14ac:dyDescent="0.25">
      <c r="A10" s="60" t="str">
        <f>IF(B10="","",COUNT($B$3:B10))</f>
        <v/>
      </c>
      <c r="B10" s="47" t="str" cm="1">
        <f t="array" ref="B10">IF(ROW()=2,Start!$G$3,IFERROR(INDEX(tblAnalyse[Datum],_xlfn.AGGREGATE(15,6,(ROW(tblAnalyse[Datum])-ROW(INDEX(tblAnalyse[Datum],1))+1)/(tblAnalyse[Datum]&lt;&gt;""),ROW()-2)),""))</f>
        <v/>
      </c>
      <c r="C10" s="48" t="str" cm="1">
        <f t="array" ref="C10">IF(ROW()=2,Start!$E$17,IF(B2="","",IFERROR(INDEX(tblAnalyse[Chrom],_xlfn.AGGREGATE(15,6,(ROW(tblAnalyse[Datum])-ROW(INDEX(tblAnalyse[Datum],1))+1)/(tblAnalyse[Datum]&lt;&gt;""),ROW()-2)),"")))</f>
        <v/>
      </c>
      <c r="D10" s="48" t="str">
        <f>IF(ROW()=2,Start!$G$17,IF(B10="","",MIN($I$5,MAX($I$4,D9 + $I$2*(Start!$E$17-C10) - IF(C10 &gt; Start!$E$17, $I$3*E10, 0)))))</f>
        <v/>
      </c>
      <c r="E10" s="49" t="str">
        <f t="shared" ca="1" si="0"/>
        <v/>
      </c>
      <c r="F10" s="49" t="str" cm="1">
        <f t="array" ref="F10">IF(ROW()=2,0,IF(B10="","",IFERROR(INDEX(tblAnalyse[Kumulative Zeit],_xlfn.AGGREGATE(15,6,(ROW(tblAnalyse[Datum])-ROW(INDEX(tblAnalyse[Datum],1))+1)/(tblAnalyse[Datum]&lt;&gt;""),ROW()-2)),"")))</f>
        <v/>
      </c>
      <c r="G10" s="45"/>
      <c r="H10" s="45"/>
      <c r="I10" s="45"/>
      <c r="J10" s="45"/>
      <c r="K10" s="45"/>
      <c r="L10" s="45"/>
      <c r="M10" s="45"/>
      <c r="N10" s="45"/>
      <c r="O10" s="45"/>
      <c r="P10" s="45"/>
      <c r="Q10" s="45"/>
      <c r="R10" s="45"/>
      <c r="S10" s="45"/>
      <c r="T10" s="45"/>
      <c r="U10" s="45"/>
    </row>
    <row r="11" spans="1:21" ht="15" customHeight="1" x14ac:dyDescent="0.25">
      <c r="A11" s="60" t="str">
        <f>IF(B11="","",COUNT($B$3:B11))</f>
        <v/>
      </c>
      <c r="B11" s="47" t="str" cm="1">
        <f t="array" ref="B11">IF(ROW()=2,Start!$G$3,IFERROR(INDEX(tblAnalyse[Datum],_xlfn.AGGREGATE(15,6,(ROW(tblAnalyse[Datum])-ROW(INDEX(tblAnalyse[Datum],1))+1)/(tblAnalyse[Datum]&lt;&gt;""),ROW()-2)),""))</f>
        <v/>
      </c>
      <c r="C11" s="48" t="str" cm="1">
        <f t="array" ref="C11">IF(ROW()=2,Start!$E$17,IF(B2="","",IFERROR(INDEX(tblAnalyse[Chrom],_xlfn.AGGREGATE(15,6,(ROW(tblAnalyse[Datum])-ROW(INDEX(tblAnalyse[Datum],1))+1)/(tblAnalyse[Datum]&lt;&gt;""),ROW()-2)),"")))</f>
        <v/>
      </c>
      <c r="D11" s="48" t="str">
        <f>IF(ROW()=2,Start!$G$17,IF(B11="","",MIN($I$5,MAX($I$4,D10 + $I$2*(Start!$E$17-C11) - IF(C11 &gt; Start!$E$17, $I$3*E11, 0)))))</f>
        <v/>
      </c>
      <c r="E11" s="49" t="str">
        <f t="shared" ca="1" si="0"/>
        <v/>
      </c>
      <c r="F11" s="49" t="str" cm="1">
        <f t="array" ref="F11">IF(ROW()=2,0,IF(B11="","",IFERROR(INDEX(tblAnalyse[Kumulative Zeit],_xlfn.AGGREGATE(15,6,(ROW(tblAnalyse[Datum])-ROW(INDEX(tblAnalyse[Datum],1))+1)/(tblAnalyse[Datum]&lt;&gt;""),ROW()-2)),"")))</f>
        <v/>
      </c>
      <c r="G11" s="45"/>
      <c r="H11" s="45"/>
      <c r="I11" s="45"/>
      <c r="J11" s="45"/>
      <c r="K11" s="45"/>
      <c r="L11" s="45"/>
      <c r="M11" s="45"/>
      <c r="N11" s="45"/>
      <c r="O11" s="45"/>
      <c r="P11" s="45"/>
      <c r="Q11" s="45"/>
      <c r="R11" s="45"/>
      <c r="S11" s="45"/>
      <c r="T11" s="45"/>
      <c r="U11" s="45"/>
    </row>
    <row r="12" spans="1:21" ht="15" customHeight="1" x14ac:dyDescent="0.25">
      <c r="A12" s="60" t="str">
        <f>IF(B12="","",COUNT($B$3:B12))</f>
        <v/>
      </c>
      <c r="B12" s="47" t="str" cm="1">
        <f t="array" ref="B12">IF(ROW()=2,Start!$G$3,IFERROR(INDEX(tblAnalyse[Datum],_xlfn.AGGREGATE(15,6,(ROW(tblAnalyse[Datum])-ROW(INDEX(tblAnalyse[Datum],1))+1)/(tblAnalyse[Datum]&lt;&gt;""),ROW()-2)),""))</f>
        <v/>
      </c>
      <c r="C12" s="48" t="str" cm="1">
        <f t="array" ref="C12">IF(ROW()=2,Start!$E$17,IF(B2="","",IFERROR(INDEX(tblAnalyse[Chrom],_xlfn.AGGREGATE(15,6,(ROW(tblAnalyse[Datum])-ROW(INDEX(tblAnalyse[Datum],1))+1)/(tblAnalyse[Datum]&lt;&gt;""),ROW()-2)),"")))</f>
        <v/>
      </c>
      <c r="D12" s="48" t="str">
        <f>IF(ROW()=2,Start!$G$17,IF(B12="","",MIN($I$5,MAX($I$4,D11 + $I$2*(Start!$E$17-C12) - IF(C12 &gt; Start!$E$17, $I$3*E12, 0)))))</f>
        <v/>
      </c>
      <c r="E12" s="49" t="str">
        <f t="shared" ca="1" si="0"/>
        <v/>
      </c>
      <c r="F12" s="49" t="str" cm="1">
        <f t="array" ref="F12">IF(ROW()=2,0,IF(B12="","",IFERROR(INDEX(tblAnalyse[Kumulative Zeit],_xlfn.AGGREGATE(15,6,(ROW(tblAnalyse[Datum])-ROW(INDEX(tblAnalyse[Datum],1))+1)/(tblAnalyse[Datum]&lt;&gt;""),ROW()-2)),"")))</f>
        <v/>
      </c>
      <c r="G12" s="45"/>
      <c r="H12" s="45"/>
      <c r="I12" s="45"/>
      <c r="J12" s="45"/>
      <c r="K12" s="45"/>
      <c r="L12" s="45"/>
      <c r="M12" s="45"/>
      <c r="N12" s="45"/>
      <c r="O12" s="45"/>
      <c r="P12" s="45"/>
      <c r="Q12" s="45"/>
      <c r="R12" s="45"/>
      <c r="S12" s="45"/>
      <c r="T12" s="45"/>
      <c r="U12" s="45"/>
    </row>
    <row r="13" spans="1:21" ht="15" customHeight="1" x14ac:dyDescent="0.25">
      <c r="A13" s="60" t="str">
        <f>IF(B13="","",COUNT($B$3:B13))</f>
        <v/>
      </c>
      <c r="B13" s="47" t="str" cm="1">
        <f t="array" ref="B13">IF(ROW()=2,Start!$G$3,IFERROR(INDEX(tblAnalyse[Datum],_xlfn.AGGREGATE(15,6,(ROW(tblAnalyse[Datum])-ROW(INDEX(tblAnalyse[Datum],1))+1)/(tblAnalyse[Datum]&lt;&gt;""),ROW()-2)),""))</f>
        <v/>
      </c>
      <c r="C13" s="48" t="str" cm="1">
        <f t="array" ref="C13">IF(ROW()=2,Start!$E$17,IF(B2="","",IFERROR(INDEX(tblAnalyse[Chrom],_xlfn.AGGREGATE(15,6,(ROW(tblAnalyse[Datum])-ROW(INDEX(tblAnalyse[Datum],1))+1)/(tblAnalyse[Datum]&lt;&gt;""),ROW()-2)),"")))</f>
        <v/>
      </c>
      <c r="D13" s="48" t="str">
        <f>IF(ROW()=2,Start!$G$17,IF(B13="","",MIN($I$5,MAX($I$4,D12 + $I$2*(Start!$E$17-C13) - IF(C13 &gt; Start!$E$17, $I$3*E13, 0)))))</f>
        <v/>
      </c>
      <c r="E13" s="49" t="str">
        <f t="shared" ca="1" si="0"/>
        <v/>
      </c>
      <c r="F13" s="49" t="str" cm="1">
        <f t="array" ref="F13">IF(ROW()=2,0,IF(B13="","",IFERROR(INDEX(tblAnalyse[Kumulative Zeit],_xlfn.AGGREGATE(15,6,(ROW(tblAnalyse[Datum])-ROW(INDEX(tblAnalyse[Datum],1))+1)/(tblAnalyse[Datum]&lt;&gt;""),ROW()-2)),"")))</f>
        <v/>
      </c>
      <c r="G13" s="45"/>
      <c r="H13" s="45"/>
      <c r="I13" s="45"/>
      <c r="J13" s="45"/>
      <c r="K13" s="45"/>
      <c r="L13" s="45"/>
      <c r="M13" s="45"/>
      <c r="N13" s="45"/>
      <c r="O13" s="45"/>
      <c r="P13" s="45"/>
      <c r="Q13" s="45"/>
      <c r="R13" s="45"/>
      <c r="S13" s="45"/>
      <c r="T13" s="45"/>
      <c r="U13" s="45"/>
    </row>
    <row r="14" spans="1:21" ht="15" customHeight="1" x14ac:dyDescent="0.25">
      <c r="A14" s="60" t="str">
        <f>IF(B14="","",COUNT($B$3:B14))</f>
        <v/>
      </c>
      <c r="B14" s="47" t="str" cm="1">
        <f t="array" ref="B14">IF(ROW()=2,Start!$G$3,IFERROR(INDEX(tblAnalyse[Datum],_xlfn.AGGREGATE(15,6,(ROW(tblAnalyse[Datum])-ROW(INDEX(tblAnalyse[Datum],1))+1)/(tblAnalyse[Datum]&lt;&gt;""),ROW()-2)),""))</f>
        <v/>
      </c>
      <c r="C14" s="48" t="str" cm="1">
        <f t="array" ref="C14">IF(ROW()=2,Start!$E$17,IF(B2="","",IFERROR(INDEX(tblAnalyse[Chrom],_xlfn.AGGREGATE(15,6,(ROW(tblAnalyse[Datum])-ROW(INDEX(tblAnalyse[Datum],1))+1)/(tblAnalyse[Datum]&lt;&gt;""),ROW()-2)),"")))</f>
        <v/>
      </c>
      <c r="D14" s="48" t="str">
        <f>IF(ROW()=2,Start!$G$17,IF(B14="","",MIN($I$5,MAX($I$4,D13 + $I$2*(Start!$E$17-C14) - IF(C14 &gt; Start!$E$17, $I$3*E14, 0)))))</f>
        <v/>
      </c>
      <c r="E14" s="49" t="str">
        <f t="shared" ca="1" si="0"/>
        <v/>
      </c>
      <c r="F14" s="49" t="str" cm="1">
        <f t="array" ref="F14">IF(ROW()=2,0,IF(B14="","",IFERROR(INDEX(tblAnalyse[Kumulative Zeit],_xlfn.AGGREGATE(15,6,(ROW(tblAnalyse[Datum])-ROW(INDEX(tblAnalyse[Datum],1))+1)/(tblAnalyse[Datum]&lt;&gt;""),ROW()-2)),"")))</f>
        <v/>
      </c>
      <c r="G14" s="45"/>
      <c r="H14" s="45"/>
      <c r="I14" s="45"/>
      <c r="J14" s="45"/>
      <c r="K14" s="45"/>
      <c r="L14" s="45"/>
      <c r="M14" s="45"/>
      <c r="N14" s="45"/>
      <c r="O14" s="45"/>
      <c r="P14" s="45"/>
      <c r="Q14" s="45"/>
      <c r="R14" s="45"/>
      <c r="S14" s="45"/>
      <c r="T14" s="45"/>
      <c r="U14" s="45"/>
    </row>
    <row r="15" spans="1:21" ht="15" customHeight="1" x14ac:dyDescent="0.25">
      <c r="A15" s="60" t="str">
        <f>IF(B15="","",COUNT($B$3:B15))</f>
        <v/>
      </c>
      <c r="B15" s="47" t="str" cm="1">
        <f t="array" ref="B15">IF(ROW()=2,Start!$G$3,IFERROR(INDEX(tblAnalyse[Datum],_xlfn.AGGREGATE(15,6,(ROW(tblAnalyse[Datum])-ROW(INDEX(tblAnalyse[Datum],1))+1)/(tblAnalyse[Datum]&lt;&gt;""),ROW()-2)),""))</f>
        <v/>
      </c>
      <c r="C15" s="48" t="str" cm="1">
        <f t="array" ref="C15">IF(ROW()=2,Start!$E$17,IF(B2="","",IFERROR(INDEX(tblAnalyse[Chrom],_xlfn.AGGREGATE(15,6,(ROW(tblAnalyse[Datum])-ROW(INDEX(tblAnalyse[Datum],1))+1)/(tblAnalyse[Datum]&lt;&gt;""),ROW()-2)),"")))</f>
        <v/>
      </c>
      <c r="D15" s="48" t="str">
        <f>IF(ROW()=2,Start!$G$17,IF(B15="","",MIN($I$5,MAX($I$4,D14 + $I$2*(Start!$E$17-C15) - IF(C15 &gt; Start!$E$17, $I$3*E15, 0)))))</f>
        <v/>
      </c>
      <c r="E15" s="49" t="str">
        <f t="shared" ca="1" si="0"/>
        <v/>
      </c>
      <c r="F15" s="49" t="str" cm="1">
        <f t="array" ref="F15">IF(ROW()=2,0,IF(B15="","",IFERROR(INDEX(tblAnalyse[Kumulative Zeit],_xlfn.AGGREGATE(15,6,(ROW(tblAnalyse[Datum])-ROW(INDEX(tblAnalyse[Datum],1))+1)/(tblAnalyse[Datum]&lt;&gt;""),ROW()-2)),"")))</f>
        <v/>
      </c>
      <c r="G15" s="45"/>
      <c r="H15" s="45"/>
      <c r="I15" s="45"/>
      <c r="J15" s="45"/>
      <c r="K15" s="45"/>
      <c r="L15" s="45"/>
      <c r="M15" s="45"/>
      <c r="N15" s="45"/>
      <c r="O15" s="45"/>
      <c r="P15" s="45"/>
      <c r="Q15" s="45"/>
      <c r="R15" s="45"/>
      <c r="S15" s="45"/>
      <c r="T15" s="45"/>
      <c r="U15" s="45"/>
    </row>
    <row r="16" spans="1:21" ht="15" customHeight="1" x14ac:dyDescent="0.25">
      <c r="A16" s="60" t="str">
        <f>IF(B16="","",COUNT($B$3:B16))</f>
        <v/>
      </c>
      <c r="B16" s="47" t="str" cm="1">
        <f t="array" ref="B16">IF(ROW()=2,Start!$G$3,IFERROR(INDEX(tblAnalyse[Datum],_xlfn.AGGREGATE(15,6,(ROW(tblAnalyse[Datum])-ROW(INDEX(tblAnalyse[Datum],1))+1)/(tblAnalyse[Datum]&lt;&gt;""),ROW()-2)),""))</f>
        <v/>
      </c>
      <c r="C16" s="48" t="str" cm="1">
        <f t="array" ref="C16">IF(ROW()=2,Start!$E$17,IF(B2="","",IFERROR(INDEX(tblAnalyse[Chrom],_xlfn.AGGREGATE(15,6,(ROW(tblAnalyse[Datum])-ROW(INDEX(tblAnalyse[Datum],1))+1)/(tblAnalyse[Datum]&lt;&gt;""),ROW()-2)),"")))</f>
        <v/>
      </c>
      <c r="D16" s="48" t="str">
        <f>IF(ROW()=2,Start!$G$17,IF(B16="","",MIN($I$5,MAX($I$4,D15 + $I$2*(Start!$E$17-C16) - IF(C16 &gt; Start!$E$17, $I$3*E16, 0)))))</f>
        <v/>
      </c>
      <c r="E16" s="49" t="str">
        <f t="shared" ca="1" si="0"/>
        <v/>
      </c>
      <c r="F16" s="49" t="str" cm="1">
        <f t="array" ref="F16">IF(ROW()=2,0,IF(B16="","",IFERROR(INDEX(tblAnalyse[Kumulative Zeit],_xlfn.AGGREGATE(15,6,(ROW(tblAnalyse[Datum])-ROW(INDEX(tblAnalyse[Datum],1))+1)/(tblAnalyse[Datum]&lt;&gt;""),ROW()-2)),"")))</f>
        <v/>
      </c>
      <c r="G16" s="45"/>
      <c r="H16" s="45"/>
      <c r="I16" s="45"/>
      <c r="J16" s="45"/>
      <c r="K16" s="45"/>
      <c r="L16" s="45"/>
      <c r="M16" s="45"/>
      <c r="N16" s="45"/>
      <c r="O16" s="45"/>
      <c r="P16" s="45"/>
      <c r="Q16" s="45"/>
      <c r="R16" s="45"/>
      <c r="S16" s="45"/>
      <c r="T16" s="45"/>
      <c r="U16" s="45"/>
    </row>
    <row r="17" spans="1:21" ht="15" customHeight="1" x14ac:dyDescent="0.25">
      <c r="A17" s="60" t="str">
        <f>IF(B17="","",COUNT($B$3:B17))</f>
        <v/>
      </c>
      <c r="B17" s="47" t="str" cm="1">
        <f t="array" ref="B17">IF(ROW()=2,Start!$G$3,IFERROR(INDEX(tblAnalyse[Datum],_xlfn.AGGREGATE(15,6,(ROW(tblAnalyse[Datum])-ROW(INDEX(tblAnalyse[Datum],1))+1)/(tblAnalyse[Datum]&lt;&gt;""),ROW()-2)),""))</f>
        <v/>
      </c>
      <c r="C17" s="48" t="str" cm="1">
        <f t="array" ref="C17">IF(ROW()=2,Start!$E$17,IF(B2="","",IFERROR(INDEX(tblAnalyse[Chrom],_xlfn.AGGREGATE(15,6,(ROW(tblAnalyse[Datum])-ROW(INDEX(tblAnalyse[Datum],1))+1)/(tblAnalyse[Datum]&lt;&gt;""),ROW()-2)),"")))</f>
        <v/>
      </c>
      <c r="D17" s="48" t="str">
        <f>IF(ROW()=2,Start!$G$17,IF(B17="","",MIN($I$5,MAX($I$4,D16 + $I$2*(Start!$E$17-C17) - IF(C17 &gt; Start!$E$17, $I$3*E17, 0)))))</f>
        <v/>
      </c>
      <c r="E17" s="49" t="str">
        <f t="shared" ca="1" si="0"/>
        <v/>
      </c>
      <c r="F17" s="49" t="str" cm="1">
        <f t="array" ref="F17">IF(ROW()=2,0,IF(B17="","",IFERROR(INDEX(tblAnalyse[Kumulative Zeit],_xlfn.AGGREGATE(15,6,(ROW(tblAnalyse[Datum])-ROW(INDEX(tblAnalyse[Datum],1))+1)/(tblAnalyse[Datum]&lt;&gt;""),ROW()-2)),"")))</f>
        <v/>
      </c>
      <c r="G17" s="45"/>
      <c r="H17" s="45"/>
      <c r="I17" s="45"/>
      <c r="J17" s="45"/>
      <c r="K17" s="45"/>
      <c r="L17" s="45"/>
      <c r="M17" s="45"/>
      <c r="N17" s="45"/>
      <c r="O17" s="45"/>
      <c r="P17" s="45"/>
      <c r="Q17" s="45"/>
      <c r="R17" s="45"/>
      <c r="S17" s="45"/>
      <c r="T17" s="45"/>
      <c r="U17" s="45"/>
    </row>
    <row r="18" spans="1:21" ht="15" customHeight="1" x14ac:dyDescent="0.25">
      <c r="A18" s="60" t="str">
        <f>IF(B18="","",COUNT($B$3:B18))</f>
        <v/>
      </c>
      <c r="B18" s="47" t="str" cm="1">
        <f t="array" ref="B18">IF(ROW()=2,Start!$G$3,IFERROR(INDEX(tblAnalyse[Datum],_xlfn.AGGREGATE(15,6,(ROW(tblAnalyse[Datum])-ROW(INDEX(tblAnalyse[Datum],1))+1)/(tblAnalyse[Datum]&lt;&gt;""),ROW()-2)),""))</f>
        <v/>
      </c>
      <c r="C18" s="48" t="str" cm="1">
        <f t="array" ref="C18">IF(ROW()=2,Start!$E$17,IF(B2="","",IFERROR(INDEX(tblAnalyse[Chrom],_xlfn.AGGREGATE(15,6,(ROW(tblAnalyse[Datum])-ROW(INDEX(tblAnalyse[Datum],1))+1)/(tblAnalyse[Datum]&lt;&gt;""),ROW()-2)),"")))</f>
        <v/>
      </c>
      <c r="D18" s="48" t="str">
        <f>IF(ROW()=2,Start!$G$17,IF(B18="","",MIN($I$5,MAX($I$4,D17 + $I$2*(Start!$E$17-C18) - IF(C18 &gt; Start!$E$17, $I$3*E18, 0)))))</f>
        <v/>
      </c>
      <c r="E18" s="49" t="str">
        <f t="shared" ca="1" si="0"/>
        <v/>
      </c>
      <c r="F18" s="49" t="str" cm="1">
        <f t="array" ref="F18">IF(ROW()=2,0,IF(B18="","",IFERROR(INDEX(tblAnalyse[Kumulative Zeit],_xlfn.AGGREGATE(15,6,(ROW(tblAnalyse[Datum])-ROW(INDEX(tblAnalyse[Datum],1))+1)/(tblAnalyse[Datum]&lt;&gt;""),ROW()-2)),"")))</f>
        <v/>
      </c>
      <c r="G18" s="45"/>
      <c r="H18" s="45"/>
      <c r="I18" s="45"/>
      <c r="J18" s="45"/>
      <c r="K18" s="45"/>
      <c r="L18" s="45"/>
      <c r="M18" s="45"/>
      <c r="N18" s="45"/>
      <c r="O18" s="45"/>
      <c r="P18" s="45"/>
      <c r="Q18" s="45"/>
      <c r="R18" s="45"/>
      <c r="S18" s="45"/>
      <c r="T18" s="45"/>
      <c r="U18" s="45"/>
    </row>
    <row r="19" spans="1:21" ht="15" customHeight="1" x14ac:dyDescent="0.25">
      <c r="A19" s="60" t="str">
        <f>IF(B19="","",COUNT($B$3:B19))</f>
        <v/>
      </c>
      <c r="B19" s="47" t="str" cm="1">
        <f t="array" ref="B19">IF(ROW()=2,Start!$G$3,IFERROR(INDEX(tblAnalyse[Datum],_xlfn.AGGREGATE(15,6,(ROW(tblAnalyse[Datum])-ROW(INDEX(tblAnalyse[Datum],1))+1)/(tblAnalyse[Datum]&lt;&gt;""),ROW()-2)),""))</f>
        <v/>
      </c>
      <c r="C19" s="48" t="str" cm="1">
        <f t="array" ref="C19">IF(ROW()=2,Start!$E$17,IF(B2="","",IFERROR(INDEX(tblAnalyse[Chrom],_xlfn.AGGREGATE(15,6,(ROW(tblAnalyse[Datum])-ROW(INDEX(tblAnalyse[Datum],1))+1)/(tblAnalyse[Datum]&lt;&gt;""),ROW()-2)),"")))</f>
        <v/>
      </c>
      <c r="D19" s="48" t="str">
        <f>IF(ROW()=2,Start!$G$17,IF(B19="","",MIN($I$5,MAX($I$4,D18 + $I$2*(Start!$E$17-C19) - IF(C19 &gt; Start!$E$17, $I$3*E19, 0)))))</f>
        <v/>
      </c>
      <c r="E19" s="49" t="str">
        <f t="shared" ca="1" si="0"/>
        <v/>
      </c>
      <c r="F19" s="49" t="str" cm="1">
        <f t="array" ref="F19">IF(ROW()=2,0,IF(B19="","",IFERROR(INDEX(tblAnalyse[Kumulative Zeit],_xlfn.AGGREGATE(15,6,(ROW(tblAnalyse[Datum])-ROW(INDEX(tblAnalyse[Datum],1))+1)/(tblAnalyse[Datum]&lt;&gt;""),ROW()-2)),"")))</f>
        <v/>
      </c>
      <c r="G19" s="45"/>
      <c r="H19" s="45"/>
      <c r="I19" s="45"/>
      <c r="J19" s="45"/>
      <c r="K19" s="45"/>
      <c r="L19" s="45"/>
      <c r="M19" s="45"/>
      <c r="N19" s="45"/>
      <c r="O19" s="45"/>
      <c r="P19" s="45"/>
      <c r="Q19" s="45"/>
      <c r="R19" s="45"/>
      <c r="S19" s="45"/>
      <c r="T19" s="45"/>
      <c r="U19" s="45"/>
    </row>
    <row r="20" spans="1:21" ht="15" customHeight="1" x14ac:dyDescent="0.25">
      <c r="A20" s="60" t="str">
        <f>IF(B20="","",COUNT($B$3:B20))</f>
        <v/>
      </c>
      <c r="B20" s="47" t="str" cm="1">
        <f t="array" ref="B20">IF(ROW()=2,Start!$G$3,IFERROR(INDEX(tblAnalyse[Datum],_xlfn.AGGREGATE(15,6,(ROW(tblAnalyse[Datum])-ROW(INDEX(tblAnalyse[Datum],1))+1)/(tblAnalyse[Datum]&lt;&gt;""),ROW()-2)),""))</f>
        <v/>
      </c>
      <c r="C20" s="48" t="str" cm="1">
        <f t="array" ref="C20">IF(ROW()=2,Start!$E$17,IF(B2="","",IFERROR(INDEX(tblAnalyse[Chrom],_xlfn.AGGREGATE(15,6,(ROW(tblAnalyse[Datum])-ROW(INDEX(tblAnalyse[Datum],1))+1)/(tblAnalyse[Datum]&lt;&gt;""),ROW()-2)),"")))</f>
        <v/>
      </c>
      <c r="D20" s="48" t="str">
        <f>IF(ROW()=2,Start!$G$17,IF(B20="","",MIN($I$5,MAX($I$4,D19 + $I$2*(Start!$E$17-C20) - IF(C20 &gt; Start!$E$17, $I$3*E20, 0)))))</f>
        <v/>
      </c>
      <c r="E20" s="49" t="str">
        <f t="shared" ca="1" si="0"/>
        <v/>
      </c>
      <c r="F20" s="49" t="str" cm="1">
        <f t="array" ref="F20">IF(ROW()=2,0,IF(B20="","",IFERROR(INDEX(tblAnalyse[Kumulative Zeit],_xlfn.AGGREGATE(15,6,(ROW(tblAnalyse[Datum])-ROW(INDEX(tblAnalyse[Datum],1))+1)/(tblAnalyse[Datum]&lt;&gt;""),ROW()-2)),"")))</f>
        <v/>
      </c>
      <c r="G20" s="45"/>
      <c r="H20" s="45"/>
      <c r="I20" s="45"/>
      <c r="J20" s="45"/>
      <c r="K20" s="45"/>
      <c r="L20" s="45"/>
      <c r="M20" s="45"/>
      <c r="N20" s="45"/>
      <c r="O20" s="45"/>
      <c r="P20" s="45"/>
      <c r="Q20" s="45"/>
      <c r="R20" s="45"/>
      <c r="S20" s="45"/>
      <c r="T20" s="45"/>
      <c r="U20" s="45"/>
    </row>
    <row r="21" spans="1:21" ht="15" customHeight="1" x14ac:dyDescent="0.25">
      <c r="A21" s="60" t="str">
        <f>IF(B21="","",COUNT($B$3:B21))</f>
        <v/>
      </c>
      <c r="B21" s="47" t="str" cm="1">
        <f t="array" ref="B21">IF(ROW()=2,Start!$G$3,IFERROR(INDEX(tblAnalyse[Datum],_xlfn.AGGREGATE(15,6,(ROW(tblAnalyse[Datum])-ROW(INDEX(tblAnalyse[Datum],1))+1)/(tblAnalyse[Datum]&lt;&gt;""),ROW()-2)),""))</f>
        <v/>
      </c>
      <c r="C21" s="48" t="str" cm="1">
        <f t="array" ref="C21">IF(ROW()=2,Start!$E$17,IF(B2="","",IFERROR(INDEX(tblAnalyse[Chrom],_xlfn.AGGREGATE(15,6,(ROW(tblAnalyse[Datum])-ROW(INDEX(tblAnalyse[Datum],1))+1)/(tblAnalyse[Datum]&lt;&gt;""),ROW()-2)),"")))</f>
        <v/>
      </c>
      <c r="D21" s="48" t="str">
        <f>IF(ROW()=2,Start!$G$17,IF(B21="","",MIN($I$5,MAX($I$4,D20 + $I$2*(Start!$E$17-C21) - IF(C21 &gt; Start!$E$17, $I$3*E21, 0)))))</f>
        <v/>
      </c>
      <c r="E21" s="49" t="str">
        <f t="shared" ca="1" si="0"/>
        <v/>
      </c>
      <c r="F21" s="49" t="str" cm="1">
        <f t="array" ref="F21">IF(ROW()=2,0,IF(B21="","",IFERROR(INDEX(tblAnalyse[Kumulative Zeit],_xlfn.AGGREGATE(15,6,(ROW(tblAnalyse[Datum])-ROW(INDEX(tblAnalyse[Datum],1))+1)/(tblAnalyse[Datum]&lt;&gt;""),ROW()-2)),"")))</f>
        <v/>
      </c>
      <c r="G21" s="45"/>
      <c r="H21" s="45"/>
      <c r="I21" s="45"/>
      <c r="J21" s="45"/>
      <c r="K21" s="45"/>
      <c r="L21" s="45"/>
      <c r="M21" s="45"/>
      <c r="N21" s="45"/>
      <c r="O21" s="45"/>
      <c r="P21" s="45"/>
      <c r="Q21" s="45"/>
      <c r="R21" s="45"/>
      <c r="S21" s="45"/>
      <c r="T21" s="45"/>
      <c r="U21" s="45"/>
    </row>
    <row r="22" spans="1:21" ht="15" customHeight="1" x14ac:dyDescent="0.25">
      <c r="A22" s="60" t="str">
        <f>IF(B22="","",COUNT($B$3:B22))</f>
        <v/>
      </c>
      <c r="B22" s="47" t="str" cm="1">
        <f t="array" ref="B22">IF(ROW()=2,Start!$G$3,IFERROR(INDEX(tblAnalyse[Datum],_xlfn.AGGREGATE(15,6,(ROW(tblAnalyse[Datum])-ROW(INDEX(tblAnalyse[Datum],1))+1)/(tblAnalyse[Datum]&lt;&gt;""),ROW()-2)),""))</f>
        <v/>
      </c>
      <c r="C22" s="48" t="str" cm="1">
        <f t="array" ref="C22">IF(ROW()=2,Start!$E$17,IF(B2="","",IFERROR(INDEX(tblAnalyse[Chrom],_xlfn.AGGREGATE(15,6,(ROW(tblAnalyse[Datum])-ROW(INDEX(tblAnalyse[Datum],1))+1)/(tblAnalyse[Datum]&lt;&gt;""),ROW()-2)),"")))</f>
        <v/>
      </c>
      <c r="D22" s="48" t="str">
        <f>IF(ROW()=2,Start!$G$17,IF(B22="","",MIN($I$5,MAX($I$4,D21 + $I$2*(Start!$E$17-C22) - IF(C22 &gt; Start!$E$17, $I$3*E22, 0)))))</f>
        <v/>
      </c>
      <c r="E22" s="49" t="str">
        <f t="shared" ca="1" si="0"/>
        <v/>
      </c>
      <c r="F22" s="49" t="str" cm="1">
        <f t="array" ref="F22">IF(ROW()=2,0,IF(B22="","",IFERROR(INDEX(tblAnalyse[Kumulative Zeit],_xlfn.AGGREGATE(15,6,(ROW(tblAnalyse[Datum])-ROW(INDEX(tblAnalyse[Datum],1))+1)/(tblAnalyse[Datum]&lt;&gt;""),ROW()-2)),"")))</f>
        <v/>
      </c>
      <c r="G22" s="45"/>
      <c r="H22" s="45"/>
      <c r="I22" s="45"/>
      <c r="J22" s="45"/>
      <c r="K22" s="45"/>
      <c r="L22" s="45"/>
      <c r="M22" s="45"/>
      <c r="N22" s="45"/>
      <c r="O22" s="45"/>
      <c r="P22" s="45"/>
      <c r="Q22" s="45"/>
      <c r="R22" s="45"/>
      <c r="S22" s="45"/>
      <c r="T22" s="45"/>
      <c r="U22" s="45"/>
    </row>
    <row r="23" spans="1:21" ht="15" customHeight="1" x14ac:dyDescent="0.25">
      <c r="A23" s="60" t="str">
        <f>IF(B23="","",COUNT($B$3:B23))</f>
        <v/>
      </c>
      <c r="B23" s="47" t="str" cm="1">
        <f t="array" ref="B23">IF(ROW()=2,Start!$G$3,IFERROR(INDEX(tblAnalyse[Datum],_xlfn.AGGREGATE(15,6,(ROW(tblAnalyse[Datum])-ROW(INDEX(tblAnalyse[Datum],1))+1)/(tblAnalyse[Datum]&lt;&gt;""),ROW()-2)),""))</f>
        <v/>
      </c>
      <c r="C23" s="48" t="str" cm="1">
        <f t="array" ref="C23">IF(ROW()=2,Start!$E$17,IF(B2="","",IFERROR(INDEX(tblAnalyse[Chrom],_xlfn.AGGREGATE(15,6,(ROW(tblAnalyse[Datum])-ROW(INDEX(tblAnalyse[Datum],1))+1)/(tblAnalyse[Datum]&lt;&gt;""),ROW()-2)),"")))</f>
        <v/>
      </c>
      <c r="D23" s="48" t="str">
        <f>IF(ROW()=2,Start!$G$17,IF(B23="","",MIN($I$5,MAX($I$4,D22 + $I$2*(Start!$E$17-C23) - IF(C23 &gt; Start!$E$17, $I$3*E23, 0)))))</f>
        <v/>
      </c>
      <c r="E23" s="49" t="str">
        <f t="shared" ca="1" si="0"/>
        <v/>
      </c>
      <c r="F23" s="49" t="str" cm="1">
        <f t="array" ref="F23">IF(ROW()=2,0,IF(B23="","",IFERROR(INDEX(tblAnalyse[Kumulative Zeit],_xlfn.AGGREGATE(15,6,(ROW(tblAnalyse[Datum])-ROW(INDEX(tblAnalyse[Datum],1))+1)/(tblAnalyse[Datum]&lt;&gt;""),ROW()-2)),"")))</f>
        <v/>
      </c>
      <c r="G23" s="45"/>
      <c r="H23" s="45"/>
      <c r="I23" s="45"/>
      <c r="J23" s="45"/>
      <c r="K23" s="45"/>
      <c r="L23" s="45"/>
      <c r="M23" s="45"/>
      <c r="N23" s="45"/>
      <c r="O23" s="45"/>
      <c r="P23" s="45"/>
      <c r="Q23" s="45"/>
      <c r="R23" s="45"/>
      <c r="S23" s="45"/>
      <c r="T23" s="45"/>
      <c r="U23" s="45"/>
    </row>
    <row r="24" spans="1:21" ht="15" customHeight="1" x14ac:dyDescent="0.25">
      <c r="A24" s="60" t="str">
        <f>IF(B24="","",COUNT($B$3:B24))</f>
        <v/>
      </c>
      <c r="B24" s="47" t="str" cm="1">
        <f t="array" ref="B24">IF(ROW()=2,Start!$G$3,IFERROR(INDEX(tblAnalyse[Datum],_xlfn.AGGREGATE(15,6,(ROW(tblAnalyse[Datum])-ROW(INDEX(tblAnalyse[Datum],1))+1)/(tblAnalyse[Datum]&lt;&gt;""),ROW()-2)),""))</f>
        <v/>
      </c>
      <c r="C24" s="48" t="str" cm="1">
        <f t="array" ref="C24">IF(ROW()=2,Start!$E$17,IF(B2="","",IFERROR(INDEX(tblAnalyse[Chrom],_xlfn.AGGREGATE(15,6,(ROW(tblAnalyse[Datum])-ROW(INDEX(tblAnalyse[Datum],1))+1)/(tblAnalyse[Datum]&lt;&gt;""),ROW()-2)),"")))</f>
        <v/>
      </c>
      <c r="D24" s="48" t="str">
        <f>IF(ROW()=2,Start!$G$17,IF(B24="","",MIN($I$5,MAX($I$4,D23 + $I$2*(Start!$E$17-C24) - IF(C24 &gt; Start!$E$17, $I$3*E24, 0)))))</f>
        <v/>
      </c>
      <c r="E24" s="49" t="str">
        <f t="shared" ca="1" si="0"/>
        <v/>
      </c>
      <c r="F24" s="49" t="str" cm="1">
        <f t="array" ref="F24">IF(ROW()=2,0,IF(B24="","",IFERROR(INDEX(tblAnalyse[Kumulative Zeit],_xlfn.AGGREGATE(15,6,(ROW(tblAnalyse[Datum])-ROW(INDEX(tblAnalyse[Datum],1))+1)/(tblAnalyse[Datum]&lt;&gt;""),ROW()-2)),"")))</f>
        <v/>
      </c>
      <c r="G24" s="45"/>
      <c r="H24" s="45"/>
      <c r="I24" s="45"/>
      <c r="J24" s="45"/>
      <c r="K24" s="45"/>
      <c r="L24" s="45"/>
      <c r="M24" s="45"/>
      <c r="N24" s="45"/>
      <c r="O24" s="45"/>
      <c r="P24" s="45"/>
      <c r="Q24" s="45"/>
      <c r="R24" s="45"/>
      <c r="S24" s="45"/>
      <c r="T24" s="45"/>
      <c r="U24" s="45"/>
    </row>
    <row r="25" spans="1:21" ht="15" customHeight="1" x14ac:dyDescent="0.25">
      <c r="A25" s="60" t="str">
        <f>IF(B25="","",COUNT($B$3:B25))</f>
        <v/>
      </c>
      <c r="B25" s="47" t="str" cm="1">
        <f t="array" ref="B25">IF(ROW()=2,Start!$G$3,IFERROR(INDEX(tblAnalyse[Datum],_xlfn.AGGREGATE(15,6,(ROW(tblAnalyse[Datum])-ROW(INDEX(tblAnalyse[Datum],1))+1)/(tblAnalyse[Datum]&lt;&gt;""),ROW()-2)),""))</f>
        <v/>
      </c>
      <c r="C25" s="48" t="str" cm="1">
        <f t="array" ref="C25">IF(ROW()=2,Start!$E$17,IF(B2="","",IFERROR(INDEX(tblAnalyse[Chrom],_xlfn.AGGREGATE(15,6,(ROW(tblAnalyse[Datum])-ROW(INDEX(tblAnalyse[Datum],1))+1)/(tblAnalyse[Datum]&lt;&gt;""),ROW()-2)),"")))</f>
        <v/>
      </c>
      <c r="D25" s="48" t="str">
        <f>IF(ROW()=2,Start!$G$17,IF(B25="","",MIN($I$5,MAX($I$4,D24 + $I$2*(Start!$E$17-C25) - IF(C25 &gt; Start!$E$17, $I$3*E25, 0)))))</f>
        <v/>
      </c>
      <c r="E25" s="49" t="str">
        <f t="shared" ca="1" si="0"/>
        <v/>
      </c>
      <c r="F25" s="49" t="str" cm="1">
        <f t="array" ref="F25">IF(ROW()=2,0,IF(B25="","",IFERROR(INDEX(tblAnalyse[Kumulative Zeit],_xlfn.AGGREGATE(15,6,(ROW(tblAnalyse[Datum])-ROW(INDEX(tblAnalyse[Datum],1))+1)/(tblAnalyse[Datum]&lt;&gt;""),ROW()-2)),"")))</f>
        <v/>
      </c>
      <c r="G25" s="45"/>
      <c r="H25" s="45"/>
      <c r="I25" s="45"/>
      <c r="J25" s="45"/>
      <c r="K25" s="45"/>
      <c r="L25" s="45"/>
      <c r="M25" s="45"/>
      <c r="N25" s="45"/>
      <c r="O25" s="45"/>
      <c r="P25" s="45"/>
      <c r="Q25" s="45"/>
      <c r="R25" s="45"/>
      <c r="S25" s="45"/>
      <c r="T25" s="45"/>
      <c r="U25" s="45"/>
    </row>
    <row r="26" spans="1:21" ht="15" customHeight="1" x14ac:dyDescent="0.25">
      <c r="A26" s="60" t="str">
        <f>IF(B26="","",COUNT($B$3:B26))</f>
        <v/>
      </c>
      <c r="B26" s="47" t="str" cm="1">
        <f t="array" ref="B26">IF(ROW()=2,Start!$G$3,IFERROR(INDEX(tblAnalyse[Datum],_xlfn.AGGREGATE(15,6,(ROW(tblAnalyse[Datum])-ROW(INDEX(tblAnalyse[Datum],1))+1)/(tblAnalyse[Datum]&lt;&gt;""),ROW()-2)),""))</f>
        <v/>
      </c>
      <c r="C26" s="48" t="str" cm="1">
        <f t="array" ref="C26">IF(ROW()=2,Start!$E$17,IF(B2="","",IFERROR(INDEX(tblAnalyse[Chrom],_xlfn.AGGREGATE(15,6,(ROW(tblAnalyse[Datum])-ROW(INDEX(tblAnalyse[Datum],1))+1)/(tblAnalyse[Datum]&lt;&gt;""),ROW()-2)),"")))</f>
        <v/>
      </c>
      <c r="D26" s="48" t="str">
        <f>IF(ROW()=2,Start!$G$17,IF(B26="","",MIN($I$5,MAX($I$4,D25 + $I$2*(Start!$E$17-C26) - IF(C26 &gt; Start!$E$17, $I$3*E26, 0)))))</f>
        <v/>
      </c>
      <c r="E26" s="49" t="str">
        <f t="shared" ca="1" si="0"/>
        <v/>
      </c>
      <c r="F26" s="49" t="str" cm="1">
        <f t="array" ref="F26">IF(ROW()=2,0,IF(B26="","",IFERROR(INDEX(tblAnalyse[Kumulative Zeit],_xlfn.AGGREGATE(15,6,(ROW(tblAnalyse[Datum])-ROW(INDEX(tblAnalyse[Datum],1))+1)/(tblAnalyse[Datum]&lt;&gt;""),ROW()-2)),"")))</f>
        <v/>
      </c>
      <c r="G26" s="45"/>
      <c r="H26" s="45"/>
      <c r="I26" s="45"/>
      <c r="J26" s="45"/>
      <c r="K26" s="45"/>
      <c r="L26" s="45"/>
      <c r="M26" s="45"/>
      <c r="N26" s="45"/>
      <c r="O26" s="45"/>
      <c r="P26" s="45"/>
      <c r="Q26" s="45"/>
      <c r="R26" s="45"/>
      <c r="S26" s="45"/>
      <c r="T26" s="45"/>
      <c r="U26" s="45"/>
    </row>
    <row r="27" spans="1:21" ht="15" customHeight="1" x14ac:dyDescent="0.25">
      <c r="A27" s="60" t="str">
        <f>IF(B27="","",COUNT($B$3:B27))</f>
        <v/>
      </c>
      <c r="B27" s="47" t="str" cm="1">
        <f t="array" ref="B27">IF(ROW()=2,Start!$G$3,IFERROR(INDEX(tblAnalyse[Datum],_xlfn.AGGREGATE(15,6,(ROW(tblAnalyse[Datum])-ROW(INDEX(tblAnalyse[Datum],1))+1)/(tblAnalyse[Datum]&lt;&gt;""),ROW()-2)),""))</f>
        <v/>
      </c>
      <c r="C27" s="48" t="str" cm="1">
        <f t="array" ref="C27">IF(ROW()=2,Start!$E$17,IF(B2="","",IFERROR(INDEX(tblAnalyse[Chrom],_xlfn.AGGREGATE(15,6,(ROW(tblAnalyse[Datum])-ROW(INDEX(tblAnalyse[Datum],1))+1)/(tblAnalyse[Datum]&lt;&gt;""),ROW()-2)),"")))</f>
        <v/>
      </c>
      <c r="D27" s="48" t="str">
        <f>IF(ROW()=2,Start!$G$17,IF(B27="","",MIN($I$5,MAX($I$4,D26 + $I$2*(Start!$E$17-C27) - IF(C27 &gt; Start!$E$17, $I$3*E27, 0)))))</f>
        <v/>
      </c>
      <c r="E27" s="49" t="str">
        <f t="shared" ca="1" si="0"/>
        <v/>
      </c>
      <c r="F27" s="49" t="str" cm="1">
        <f t="array" ref="F27">IF(ROW()=2,0,IF(B27="","",IFERROR(INDEX(tblAnalyse[Kumulative Zeit],_xlfn.AGGREGATE(15,6,(ROW(tblAnalyse[Datum])-ROW(INDEX(tblAnalyse[Datum],1))+1)/(tblAnalyse[Datum]&lt;&gt;""),ROW()-2)),"")))</f>
        <v/>
      </c>
      <c r="G27" s="45"/>
      <c r="H27" s="45"/>
      <c r="I27" s="45"/>
      <c r="J27" s="45"/>
      <c r="K27" s="45"/>
      <c r="L27" s="45"/>
      <c r="M27" s="45"/>
      <c r="N27" s="45"/>
      <c r="O27" s="45"/>
      <c r="P27" s="45"/>
      <c r="Q27" s="45"/>
      <c r="R27" s="45"/>
      <c r="S27" s="45"/>
      <c r="T27" s="45"/>
      <c r="U27" s="45"/>
    </row>
    <row r="28" spans="1:21" ht="15" customHeight="1" x14ac:dyDescent="0.25">
      <c r="A28" s="60" t="str">
        <f>IF(B28="","",COUNT($B$3:B28))</f>
        <v/>
      </c>
      <c r="B28" s="47" t="str" cm="1">
        <f t="array" ref="B28">IF(ROW()=2,Start!$G$3,IFERROR(INDEX(tblAnalyse[Datum],_xlfn.AGGREGATE(15,6,(ROW(tblAnalyse[Datum])-ROW(INDEX(tblAnalyse[Datum],1))+1)/(tblAnalyse[Datum]&lt;&gt;""),ROW()-2)),""))</f>
        <v/>
      </c>
      <c r="C28" s="48" t="str" cm="1">
        <f t="array" ref="C28">IF(ROW()=2,Start!$E$17,IF(B2="","",IFERROR(INDEX(tblAnalyse[Chrom],_xlfn.AGGREGATE(15,6,(ROW(tblAnalyse[Datum])-ROW(INDEX(tblAnalyse[Datum],1))+1)/(tblAnalyse[Datum]&lt;&gt;""),ROW()-2)),"")))</f>
        <v/>
      </c>
      <c r="D28" s="48" t="str">
        <f>IF(ROW()=2,Start!$G$17,IF(B28="","",MIN($I$5,MAX($I$4,D27 + $I$2*(Start!$E$17-C28) - IF(C28 &gt; Start!$E$17, $I$3*E28, 0)))))</f>
        <v/>
      </c>
      <c r="E28" s="49" t="str">
        <f t="shared" ca="1" si="0"/>
        <v/>
      </c>
      <c r="F28" s="49" t="str" cm="1">
        <f t="array" ref="F28">IF(ROW()=2,0,IF(B28="","",IFERROR(INDEX(tblAnalyse[Kumulative Zeit],_xlfn.AGGREGATE(15,6,(ROW(tblAnalyse[Datum])-ROW(INDEX(tblAnalyse[Datum],1))+1)/(tblAnalyse[Datum]&lt;&gt;""),ROW()-2)),"")))</f>
        <v/>
      </c>
      <c r="G28" s="45"/>
      <c r="H28" s="45"/>
      <c r="I28" s="45"/>
      <c r="J28" s="45"/>
      <c r="K28" s="45"/>
      <c r="L28" s="45"/>
      <c r="M28" s="45"/>
      <c r="N28" s="45"/>
      <c r="O28" s="45"/>
      <c r="P28" s="45"/>
      <c r="Q28" s="45"/>
      <c r="R28" s="45"/>
      <c r="S28" s="45"/>
      <c r="T28" s="45"/>
      <c r="U28" s="45"/>
    </row>
    <row r="29" spans="1:21" ht="15" customHeight="1" x14ac:dyDescent="0.25">
      <c r="A29" s="60" t="str">
        <f>IF(B29="","",COUNT($B$3:B29))</f>
        <v/>
      </c>
      <c r="B29" s="47" t="str" cm="1">
        <f t="array" ref="B29">IF(ROW()=2,Start!$G$3,IFERROR(INDEX(tblAnalyse[Datum],_xlfn.AGGREGATE(15,6,(ROW(tblAnalyse[Datum])-ROW(INDEX(tblAnalyse[Datum],1))+1)/(tblAnalyse[Datum]&lt;&gt;""),ROW()-2)),""))</f>
        <v/>
      </c>
      <c r="C29" s="48" t="str" cm="1">
        <f t="array" ref="C29">IF(ROW()=2,Start!$E$17,IF(B2="","",IFERROR(INDEX(tblAnalyse[Chrom],_xlfn.AGGREGATE(15,6,(ROW(tblAnalyse[Datum])-ROW(INDEX(tblAnalyse[Datum],1))+1)/(tblAnalyse[Datum]&lt;&gt;""),ROW()-2)),"")))</f>
        <v/>
      </c>
      <c r="D29" s="48" t="str">
        <f>IF(ROW()=2,Start!$G$17,IF(B29="","",MIN($I$5,MAX($I$4,D28 + $I$2*(Start!$E$17-C29) - IF(C29 &gt; Start!$E$17, $I$3*E29, 0)))))</f>
        <v/>
      </c>
      <c r="E29" s="49" t="str">
        <f t="shared" ca="1" si="0"/>
        <v/>
      </c>
      <c r="F29" s="49" t="str" cm="1">
        <f t="array" ref="F29">IF(ROW()=2,0,IF(B29="","",IFERROR(INDEX(tblAnalyse[Kumulative Zeit],_xlfn.AGGREGATE(15,6,(ROW(tblAnalyse[Datum])-ROW(INDEX(tblAnalyse[Datum],1))+1)/(tblAnalyse[Datum]&lt;&gt;""),ROW()-2)),"")))</f>
        <v/>
      </c>
      <c r="G29" s="45"/>
      <c r="H29" s="45"/>
      <c r="I29" s="45"/>
      <c r="J29" s="45"/>
      <c r="K29" s="45"/>
      <c r="L29" s="45"/>
      <c r="M29" s="45"/>
      <c r="N29" s="45"/>
      <c r="O29" s="45"/>
      <c r="P29" s="45"/>
      <c r="Q29" s="45"/>
      <c r="R29" s="45"/>
      <c r="S29" s="45"/>
      <c r="T29" s="45"/>
      <c r="U29" s="45"/>
    </row>
    <row r="30" spans="1:21" ht="15" customHeight="1" x14ac:dyDescent="0.25">
      <c r="A30" s="60" t="str">
        <f>IF(B30="","",COUNT($B$3:B30))</f>
        <v/>
      </c>
      <c r="B30" s="47" t="str" cm="1">
        <f t="array" ref="B30">IF(ROW()=2,Start!$G$3,IFERROR(INDEX(tblAnalyse[Datum],_xlfn.AGGREGATE(15,6,(ROW(tblAnalyse[Datum])-ROW(INDEX(tblAnalyse[Datum],1))+1)/(tblAnalyse[Datum]&lt;&gt;""),ROW()-2)),""))</f>
        <v/>
      </c>
      <c r="C30" s="48" t="str" cm="1">
        <f t="array" ref="C30">IF(ROW()=2,Start!$E$17,IF(B2="","",IFERROR(INDEX(tblAnalyse[Chrom],_xlfn.AGGREGATE(15,6,(ROW(tblAnalyse[Datum])-ROW(INDEX(tblAnalyse[Datum],1))+1)/(tblAnalyse[Datum]&lt;&gt;""),ROW()-2)),"")))</f>
        <v/>
      </c>
      <c r="D30" s="48" t="str">
        <f>IF(ROW()=2,Start!$G$17,IF(B30="","",MIN($I$5,MAX($I$4,D29 + $I$2*(Start!$E$17-C30) - IF(C30 &gt; Start!$E$17, $I$3*E30, 0)))))</f>
        <v/>
      </c>
      <c r="E30" s="49" t="str">
        <f t="shared" ca="1" si="0"/>
        <v/>
      </c>
      <c r="F30" s="49" t="str" cm="1">
        <f t="array" ref="F30">IF(ROW()=2,0,IF(B30="","",IFERROR(INDEX(tblAnalyse[Kumulative Zeit],_xlfn.AGGREGATE(15,6,(ROW(tblAnalyse[Datum])-ROW(INDEX(tblAnalyse[Datum],1))+1)/(tblAnalyse[Datum]&lt;&gt;""),ROW()-2)),"")))</f>
        <v/>
      </c>
      <c r="G30" s="45"/>
      <c r="H30" s="45"/>
      <c r="I30" s="45"/>
      <c r="J30" s="45"/>
      <c r="K30" s="45"/>
      <c r="L30" s="45"/>
      <c r="M30" s="45"/>
      <c r="N30" s="45"/>
      <c r="O30" s="45"/>
      <c r="P30" s="45"/>
      <c r="Q30" s="45"/>
      <c r="R30" s="45"/>
      <c r="S30" s="45"/>
      <c r="T30" s="45"/>
      <c r="U30" s="45"/>
    </row>
    <row r="31" spans="1:21" ht="15" customHeight="1" x14ac:dyDescent="0.25">
      <c r="A31" s="60" t="str">
        <f>IF(B31="","",COUNT($B$3:B31))</f>
        <v/>
      </c>
      <c r="B31" s="47" t="str" cm="1">
        <f t="array" ref="B31">IF(ROW()=2,Start!$G$3,IFERROR(INDEX(tblAnalyse[Datum],_xlfn.AGGREGATE(15,6,(ROW(tblAnalyse[Datum])-ROW(INDEX(tblAnalyse[Datum],1))+1)/(tblAnalyse[Datum]&lt;&gt;""),ROW()-2)),""))</f>
        <v/>
      </c>
      <c r="C31" s="48" t="str" cm="1">
        <f t="array" ref="C31">IF(ROW()=2,Start!$E$17,IF(B2="","",IFERROR(INDEX(tblAnalyse[Chrom],_xlfn.AGGREGATE(15,6,(ROW(tblAnalyse[Datum])-ROW(INDEX(tblAnalyse[Datum],1))+1)/(tblAnalyse[Datum]&lt;&gt;""),ROW()-2)),"")))</f>
        <v/>
      </c>
      <c r="D31" s="48" t="str">
        <f>IF(ROW()=2,Start!$G$17,IF(B31="","",MIN($I$5,MAX($I$4,D30 + $I$2*(Start!$E$17-C31) - IF(C31 &gt; Start!$E$17, $I$3*E31, 0)))))</f>
        <v/>
      </c>
      <c r="E31" s="49" t="str">
        <f t="shared" ca="1" si="0"/>
        <v/>
      </c>
      <c r="F31" s="49" t="str" cm="1">
        <f t="array" ref="F31">IF(ROW()=2,0,IF(B31="","",IFERROR(INDEX(tblAnalyse[Kumulative Zeit],_xlfn.AGGREGATE(15,6,(ROW(tblAnalyse[Datum])-ROW(INDEX(tblAnalyse[Datum],1))+1)/(tblAnalyse[Datum]&lt;&gt;""),ROW()-2)),"")))</f>
        <v/>
      </c>
      <c r="G31" s="45"/>
      <c r="H31" s="45"/>
      <c r="I31" s="45"/>
      <c r="J31" s="45"/>
      <c r="K31" s="45"/>
      <c r="L31" s="45"/>
      <c r="M31" s="45"/>
      <c r="N31" s="45"/>
      <c r="O31" s="45"/>
      <c r="P31" s="45"/>
      <c r="Q31" s="45"/>
      <c r="R31" s="45"/>
      <c r="S31" s="45"/>
      <c r="T31" s="45"/>
      <c r="U31" s="45"/>
    </row>
    <row r="32" spans="1:21" ht="15" customHeight="1" x14ac:dyDescent="0.25">
      <c r="A32" s="60" t="str">
        <f>IF(B32="","",COUNT($B$3:B32))</f>
        <v/>
      </c>
      <c r="B32" s="47" t="str" cm="1">
        <f t="array" ref="B32">IF(ROW()=2,Start!$G$3,IFERROR(INDEX(tblAnalyse[Datum],_xlfn.AGGREGATE(15,6,(ROW(tblAnalyse[Datum])-ROW(INDEX(tblAnalyse[Datum],1))+1)/(tblAnalyse[Datum]&lt;&gt;""),ROW()-2)),""))</f>
        <v/>
      </c>
      <c r="C32" s="48" t="str" cm="1">
        <f t="array" ref="C32">IF(ROW()=2,Start!$E$17,IF(B2="","",IFERROR(INDEX(tblAnalyse[Chrom],_xlfn.AGGREGATE(15,6,(ROW(tblAnalyse[Datum])-ROW(INDEX(tblAnalyse[Datum],1))+1)/(tblAnalyse[Datum]&lt;&gt;""),ROW()-2)),"")))</f>
        <v/>
      </c>
      <c r="D32" s="48" t="str">
        <f>IF(ROW()=2,Start!$G$17,IF(B32="","",MIN($I$5,MAX($I$4,D31 + $I$2*(Start!$E$17-C32) - IF(C32 &gt; Start!$E$17, $I$3*E32, 0)))))</f>
        <v/>
      </c>
      <c r="E32" s="49" t="str">
        <f t="shared" ca="1" si="0"/>
        <v/>
      </c>
      <c r="F32" s="49" t="str" cm="1">
        <f t="array" ref="F32">IF(ROW()=2,0,IF(B32="","",IFERROR(INDEX(tblAnalyse[Kumulative Zeit],_xlfn.AGGREGATE(15,6,(ROW(tblAnalyse[Datum])-ROW(INDEX(tblAnalyse[Datum],1))+1)/(tblAnalyse[Datum]&lt;&gt;""),ROW()-2)),"")))</f>
        <v/>
      </c>
      <c r="G32" s="45"/>
      <c r="H32" s="45"/>
      <c r="I32" s="45"/>
      <c r="J32" s="45"/>
      <c r="K32" s="45"/>
      <c r="L32" s="45"/>
      <c r="M32" s="45"/>
      <c r="N32" s="45"/>
      <c r="O32" s="45"/>
      <c r="P32" s="45"/>
      <c r="Q32" s="45"/>
      <c r="R32" s="45"/>
      <c r="S32" s="45"/>
      <c r="T32" s="45"/>
      <c r="U32" s="45"/>
    </row>
    <row r="33" spans="1:21" ht="15" customHeight="1" x14ac:dyDescent="0.25">
      <c r="A33" s="60" t="str">
        <f>IF(B33="","",COUNT($B$3:B33))</f>
        <v/>
      </c>
      <c r="B33" s="47" t="str" cm="1">
        <f t="array" ref="B33">IF(ROW()=2,Start!$G$3,IFERROR(INDEX(tblAnalyse[Datum],_xlfn.AGGREGATE(15,6,(ROW(tblAnalyse[Datum])-ROW(INDEX(tblAnalyse[Datum],1))+1)/(tblAnalyse[Datum]&lt;&gt;""),ROW()-2)),""))</f>
        <v/>
      </c>
      <c r="C33" s="48" t="str" cm="1">
        <f t="array" ref="C33">IF(ROW()=2,Start!$E$17,IF(B2="","",IFERROR(INDEX(tblAnalyse[Chrom],_xlfn.AGGREGATE(15,6,(ROW(tblAnalyse[Datum])-ROW(INDEX(tblAnalyse[Datum],1))+1)/(tblAnalyse[Datum]&lt;&gt;""),ROW()-2)),"")))</f>
        <v/>
      </c>
      <c r="D33" s="48" t="str">
        <f>IF(ROW()=2,Start!$G$17,IF(B33="","",MIN($I$5,MAX($I$4,D32 + $I$2*(Start!$E$17-C33) - IF(C33 &gt; Start!$E$17, $I$3*E33, 0)))))</f>
        <v/>
      </c>
      <c r="E33" s="49" t="str">
        <f t="shared" ca="1" si="0"/>
        <v/>
      </c>
      <c r="F33" s="49" t="str" cm="1">
        <f t="array" ref="F33">IF(ROW()=2,0,IF(B33="","",IFERROR(INDEX(tblAnalyse[Kumulative Zeit],_xlfn.AGGREGATE(15,6,(ROW(tblAnalyse[Datum])-ROW(INDEX(tblAnalyse[Datum],1))+1)/(tblAnalyse[Datum]&lt;&gt;""),ROW()-2)),"")))</f>
        <v/>
      </c>
      <c r="G33" s="45"/>
      <c r="H33" s="45"/>
      <c r="I33" s="45"/>
      <c r="J33" s="45"/>
      <c r="K33" s="45"/>
      <c r="L33" s="45"/>
      <c r="M33" s="45"/>
      <c r="N33" s="45"/>
      <c r="O33" s="45"/>
      <c r="P33" s="45"/>
      <c r="Q33" s="45"/>
      <c r="R33" s="45"/>
      <c r="S33" s="45"/>
      <c r="T33" s="45"/>
      <c r="U33" s="45"/>
    </row>
    <row r="34" spans="1:21" ht="15" customHeight="1" x14ac:dyDescent="0.25">
      <c r="A34" s="60" t="str">
        <f>IF(B34="","",COUNT($B$3:B34))</f>
        <v/>
      </c>
      <c r="B34" s="47" t="str" cm="1">
        <f t="array" ref="B34">IF(ROW()=2,Start!$G$3,IFERROR(INDEX(tblAnalyse[Datum],_xlfn.AGGREGATE(15,6,(ROW(tblAnalyse[Datum])-ROW(INDEX(tblAnalyse[Datum],1))+1)/(tblAnalyse[Datum]&lt;&gt;""),ROW()-2)),""))</f>
        <v/>
      </c>
      <c r="C34" s="48" t="str" cm="1">
        <f t="array" ref="C34">IF(ROW()=2,Start!$E$17,IF(B2="","",IFERROR(INDEX(tblAnalyse[Chrom],_xlfn.AGGREGATE(15,6,(ROW(tblAnalyse[Datum])-ROW(INDEX(tblAnalyse[Datum],1))+1)/(tblAnalyse[Datum]&lt;&gt;""),ROW()-2)),"")))</f>
        <v/>
      </c>
      <c r="D34" s="48" t="str">
        <f>IF(ROW()=2,Start!$G$17,IF(B34="","",MIN($I$5,MAX($I$4,D33 + $I$2*(Start!$E$17-C34) - IF(C34 &gt; Start!$E$17, $I$3*E34, 0)))))</f>
        <v/>
      </c>
      <c r="E34" s="49" t="str">
        <f t="shared" ca="1" si="0"/>
        <v/>
      </c>
      <c r="F34" s="49" t="str" cm="1">
        <f t="array" ref="F34">IF(ROW()=2,0,IF(B34="","",IFERROR(INDEX(tblAnalyse[Kumulative Zeit],_xlfn.AGGREGATE(15,6,(ROW(tblAnalyse[Datum])-ROW(INDEX(tblAnalyse[Datum],1))+1)/(tblAnalyse[Datum]&lt;&gt;""),ROW()-2)),"")))</f>
        <v/>
      </c>
      <c r="G34" s="45"/>
      <c r="H34" s="45"/>
      <c r="I34" s="45"/>
      <c r="J34" s="45"/>
      <c r="K34" s="45"/>
      <c r="L34" s="45"/>
      <c r="M34" s="45"/>
      <c r="N34" s="45"/>
      <c r="O34" s="45"/>
      <c r="P34" s="45"/>
      <c r="Q34" s="45"/>
      <c r="R34" s="45"/>
      <c r="S34" s="45"/>
      <c r="T34" s="45"/>
      <c r="U34" s="45"/>
    </row>
    <row r="35" spans="1:21" ht="15" customHeight="1" x14ac:dyDescent="0.25">
      <c r="A35" s="60" t="str">
        <f>IF(B35="","",COUNT($B$3:B35))</f>
        <v/>
      </c>
      <c r="B35" s="47" t="str" cm="1">
        <f t="array" ref="B35">IF(ROW()=2,Start!$G$3,IFERROR(INDEX(tblAnalyse[Datum],_xlfn.AGGREGATE(15,6,(ROW(tblAnalyse[Datum])-ROW(INDEX(tblAnalyse[Datum],1))+1)/(tblAnalyse[Datum]&lt;&gt;""),ROW()-2)),""))</f>
        <v/>
      </c>
      <c r="C35" s="48" t="str" cm="1">
        <f t="array" ref="C35">IF(ROW()=2,Start!$E$17,IF(B2="","",IFERROR(INDEX(tblAnalyse[Chrom],_xlfn.AGGREGATE(15,6,(ROW(tblAnalyse[Datum])-ROW(INDEX(tblAnalyse[Datum],1))+1)/(tblAnalyse[Datum]&lt;&gt;""),ROW()-2)),"")))</f>
        <v/>
      </c>
      <c r="D35" s="48" t="str">
        <f>IF(ROW()=2,Start!$G$17,IF(B35="","",MIN($I$5,MAX($I$4,D34 + $I$2*(Start!$E$17-C35) - IF(C35 &gt; Start!$E$17, $I$3*E35, 0)))))</f>
        <v/>
      </c>
      <c r="E35" s="49" t="str">
        <f t="shared" ca="1" si="0"/>
        <v/>
      </c>
      <c r="F35" s="49" t="str" cm="1">
        <f t="array" ref="F35">IF(ROW()=2,0,IF(B35="","",IFERROR(INDEX(tblAnalyse[Kumulative Zeit],_xlfn.AGGREGATE(15,6,(ROW(tblAnalyse[Datum])-ROW(INDEX(tblAnalyse[Datum],1))+1)/(tblAnalyse[Datum]&lt;&gt;""),ROW()-2)),"")))</f>
        <v/>
      </c>
      <c r="G35" s="45"/>
      <c r="H35" s="45"/>
      <c r="I35" s="45"/>
      <c r="J35" s="45"/>
      <c r="K35" s="45"/>
      <c r="L35" s="45"/>
      <c r="M35" s="45"/>
      <c r="N35" s="45"/>
      <c r="O35" s="45"/>
      <c r="P35" s="45"/>
      <c r="Q35" s="45"/>
      <c r="R35" s="45"/>
      <c r="S35" s="45"/>
      <c r="T35" s="45"/>
      <c r="U35" s="45"/>
    </row>
    <row r="36" spans="1:21" ht="15" customHeight="1" x14ac:dyDescent="0.25">
      <c r="A36" s="60" t="str">
        <f>IF(B36="","",COUNT($B$3:B36))</f>
        <v/>
      </c>
      <c r="B36" s="47" t="str" cm="1">
        <f t="array" ref="B36">IF(ROW()=2,Start!$G$3,IFERROR(INDEX(tblAnalyse[Datum],_xlfn.AGGREGATE(15,6,(ROW(tblAnalyse[Datum])-ROW(INDEX(tblAnalyse[Datum],1))+1)/(tblAnalyse[Datum]&lt;&gt;""),ROW()-2)),""))</f>
        <v/>
      </c>
      <c r="C36" s="48" t="str" cm="1">
        <f t="array" ref="C36">IF(ROW()=2,Start!$E$17,IF(B2="","",IFERROR(INDEX(tblAnalyse[Chrom],_xlfn.AGGREGATE(15,6,(ROW(tblAnalyse[Datum])-ROW(INDEX(tblAnalyse[Datum],1))+1)/(tblAnalyse[Datum]&lt;&gt;""),ROW()-2)),"")))</f>
        <v/>
      </c>
      <c r="D36" s="48" t="str">
        <f>IF(ROW()=2,Start!$G$17,IF(B36="","",MIN($I$5,MAX($I$4,D35 + $I$2*(Start!$E$17-C36) - IF(C36 &gt; Start!$E$17, $I$3*E36, 0)))))</f>
        <v/>
      </c>
      <c r="E36" s="49" t="str">
        <f t="shared" ca="1" si="0"/>
        <v/>
      </c>
      <c r="F36" s="49" t="str" cm="1">
        <f t="array" ref="F36">IF(ROW()=2,0,IF(B36="","",IFERROR(INDEX(tblAnalyse[Kumulative Zeit],_xlfn.AGGREGATE(15,6,(ROW(tblAnalyse[Datum])-ROW(INDEX(tblAnalyse[Datum],1))+1)/(tblAnalyse[Datum]&lt;&gt;""),ROW()-2)),"")))</f>
        <v/>
      </c>
      <c r="G36" s="45"/>
      <c r="H36" s="45"/>
      <c r="I36" s="45"/>
      <c r="J36" s="45"/>
      <c r="K36" s="45"/>
      <c r="L36" s="45"/>
      <c r="M36" s="45"/>
      <c r="N36" s="45"/>
      <c r="O36" s="45"/>
      <c r="P36" s="45"/>
      <c r="Q36" s="45"/>
      <c r="R36" s="45"/>
      <c r="S36" s="45"/>
      <c r="T36" s="45"/>
      <c r="U36" s="45"/>
    </row>
    <row r="37" spans="1:21" ht="15" customHeight="1" x14ac:dyDescent="0.25">
      <c r="A37" s="60" t="str">
        <f>IF(B37="","",COUNT($B$3:B37))</f>
        <v/>
      </c>
      <c r="B37" s="47" t="str" cm="1">
        <f t="array" ref="B37">IF(ROW()=2,Start!$G$3,IFERROR(INDEX(tblAnalyse[Datum],_xlfn.AGGREGATE(15,6,(ROW(tblAnalyse[Datum])-ROW(INDEX(tblAnalyse[Datum],1))+1)/(tblAnalyse[Datum]&lt;&gt;""),ROW()-2)),""))</f>
        <v/>
      </c>
      <c r="C37" s="48" t="str" cm="1">
        <f t="array" ref="C37">IF(ROW()=2,Start!$E$17,IF(B2="","",IFERROR(INDEX(tblAnalyse[Chrom],_xlfn.AGGREGATE(15,6,(ROW(tblAnalyse[Datum])-ROW(INDEX(tblAnalyse[Datum],1))+1)/(tblAnalyse[Datum]&lt;&gt;""),ROW()-2)),"")))</f>
        <v/>
      </c>
      <c r="D37" s="48" t="str">
        <f>IF(ROW()=2,Start!$G$17,IF(B37="","",MIN($I$5,MAX($I$4,D36 + $I$2*(Start!$E$17-C37) - IF(C37 &gt; Start!$E$17, $I$3*E37, 0)))))</f>
        <v/>
      </c>
      <c r="E37" s="49" t="str">
        <f t="shared" ca="1" si="0"/>
        <v/>
      </c>
      <c r="F37" s="49" t="str" cm="1">
        <f t="array" ref="F37">IF(ROW()=2,0,IF(B37="","",IFERROR(INDEX(tblAnalyse[Kumulative Zeit],_xlfn.AGGREGATE(15,6,(ROW(tblAnalyse[Datum])-ROW(INDEX(tblAnalyse[Datum],1))+1)/(tblAnalyse[Datum]&lt;&gt;""),ROW()-2)),"")))</f>
        <v/>
      </c>
      <c r="G37" s="45"/>
      <c r="H37" s="45"/>
      <c r="I37" s="45"/>
      <c r="J37" s="45"/>
      <c r="K37" s="45"/>
      <c r="L37" s="45"/>
      <c r="M37" s="45"/>
      <c r="N37" s="45"/>
      <c r="O37" s="45"/>
      <c r="P37" s="45"/>
      <c r="Q37" s="45"/>
      <c r="R37" s="45"/>
      <c r="S37" s="45"/>
      <c r="T37" s="45"/>
      <c r="U37" s="45"/>
    </row>
    <row r="38" spans="1:21" ht="15" customHeight="1" x14ac:dyDescent="0.25">
      <c r="A38" s="60" t="str">
        <f>IF(B38="","",COUNT($B$3:B38))</f>
        <v/>
      </c>
      <c r="B38" s="47" t="str" cm="1">
        <f t="array" ref="B38">IF(ROW()=2,Start!$G$3,IFERROR(INDEX(tblAnalyse[Datum],_xlfn.AGGREGATE(15,6,(ROW(tblAnalyse[Datum])-ROW(INDEX(tblAnalyse[Datum],1))+1)/(tblAnalyse[Datum]&lt;&gt;""),ROW()-2)),""))</f>
        <v/>
      </c>
      <c r="C38" s="48" t="str" cm="1">
        <f t="array" ref="C38">IF(ROW()=2,Start!$E$17,IF(B2="","",IFERROR(INDEX(tblAnalyse[Chrom],_xlfn.AGGREGATE(15,6,(ROW(tblAnalyse[Datum])-ROW(INDEX(tblAnalyse[Datum],1))+1)/(tblAnalyse[Datum]&lt;&gt;""),ROW()-2)),"")))</f>
        <v/>
      </c>
      <c r="D38" s="48" t="str">
        <f>IF(ROW()=2,Start!$G$17,IF(B38="","",MIN($I$5,MAX($I$4,D37 + $I$2*(Start!$E$17-C38) - IF(C38 &gt; Start!$E$17, $I$3*E38, 0)))))</f>
        <v/>
      </c>
      <c r="E38" s="49" t="str">
        <f t="shared" ca="1" si="0"/>
        <v/>
      </c>
      <c r="F38" s="49" t="str" cm="1">
        <f t="array" ref="F38">IF(ROW()=2,0,IF(B38="","",IFERROR(INDEX(tblAnalyse[Kumulative Zeit],_xlfn.AGGREGATE(15,6,(ROW(tblAnalyse[Datum])-ROW(INDEX(tblAnalyse[Datum],1))+1)/(tblAnalyse[Datum]&lt;&gt;""),ROW()-2)),"")))</f>
        <v/>
      </c>
      <c r="G38" s="45"/>
      <c r="H38" s="45"/>
      <c r="I38" s="45"/>
      <c r="J38" s="45"/>
      <c r="K38" s="45"/>
      <c r="L38" s="45"/>
      <c r="M38" s="45"/>
      <c r="N38" s="45"/>
      <c r="O38" s="45"/>
      <c r="P38" s="45"/>
      <c r="Q38" s="45"/>
      <c r="R38" s="45"/>
      <c r="S38" s="45"/>
      <c r="T38" s="45"/>
      <c r="U38" s="45"/>
    </row>
    <row r="39" spans="1:21" ht="15" customHeight="1" x14ac:dyDescent="0.25">
      <c r="A39" s="60" t="str">
        <f>IF(B39="","",COUNT($B$3:B39))</f>
        <v/>
      </c>
      <c r="B39" s="47" t="str" cm="1">
        <f t="array" ref="B39">IF(ROW()=2,Start!$G$3,IFERROR(INDEX(tblAnalyse[Datum],_xlfn.AGGREGATE(15,6,(ROW(tblAnalyse[Datum])-ROW(INDEX(tblAnalyse[Datum],1))+1)/(tblAnalyse[Datum]&lt;&gt;""),ROW()-2)),""))</f>
        <v/>
      </c>
      <c r="C39" s="48" t="str" cm="1">
        <f t="array" ref="C39">IF(ROW()=2,Start!$E$17,IF(B2="","",IFERROR(INDEX(tblAnalyse[Chrom],_xlfn.AGGREGATE(15,6,(ROW(tblAnalyse[Datum])-ROW(INDEX(tblAnalyse[Datum],1))+1)/(tblAnalyse[Datum]&lt;&gt;""),ROW()-2)),"")))</f>
        <v/>
      </c>
      <c r="D39" s="48" t="str">
        <f>IF(ROW()=2,Start!$G$17,IF(B39="","",MIN($I$5,MAX($I$4,D38 + $I$2*(Start!$E$17-C39) - IF(C39 &gt; Start!$E$17, $I$3*E39, 0)))))</f>
        <v/>
      </c>
      <c r="E39" s="49" t="str">
        <f t="shared" ca="1" si="0"/>
        <v/>
      </c>
      <c r="F39" s="49" t="str" cm="1">
        <f t="array" ref="F39">IF(ROW()=2,0,IF(B39="","",IFERROR(INDEX(tblAnalyse[Kumulative Zeit],_xlfn.AGGREGATE(15,6,(ROW(tblAnalyse[Datum])-ROW(INDEX(tblAnalyse[Datum],1))+1)/(tblAnalyse[Datum]&lt;&gt;""),ROW()-2)),"")))</f>
        <v/>
      </c>
      <c r="G39" s="45"/>
      <c r="H39" s="45"/>
      <c r="I39" s="45"/>
      <c r="J39" s="45"/>
      <c r="K39" s="45"/>
      <c r="L39" s="45"/>
      <c r="M39" s="45"/>
      <c r="N39" s="45"/>
      <c r="O39" s="45"/>
      <c r="P39" s="45"/>
      <c r="Q39" s="45"/>
      <c r="R39" s="45"/>
      <c r="S39" s="45"/>
      <c r="T39" s="45"/>
      <c r="U39" s="45"/>
    </row>
    <row r="40" spans="1:21" ht="15" customHeight="1" x14ac:dyDescent="0.25">
      <c r="A40" s="60" t="str">
        <f>IF(B40="","",COUNT($B$3:B40))</f>
        <v/>
      </c>
      <c r="B40" s="47" t="str" cm="1">
        <f t="array" ref="B40">IF(ROW()=2,Start!$G$3,IFERROR(INDEX(tblAnalyse[Datum],_xlfn.AGGREGATE(15,6,(ROW(tblAnalyse[Datum])-ROW(INDEX(tblAnalyse[Datum],1))+1)/(tblAnalyse[Datum]&lt;&gt;""),ROW()-2)),""))</f>
        <v/>
      </c>
      <c r="C40" s="48" t="str" cm="1">
        <f t="array" ref="C40">IF(ROW()=2,Start!$E$17,IF(B2="","",IFERROR(INDEX(tblAnalyse[Chrom],_xlfn.AGGREGATE(15,6,(ROW(tblAnalyse[Datum])-ROW(INDEX(tblAnalyse[Datum],1))+1)/(tblAnalyse[Datum]&lt;&gt;""),ROW()-2)),"")))</f>
        <v/>
      </c>
      <c r="D40" s="48" t="str">
        <f>IF(ROW()=2,Start!$G$17,IF(B40="","",MIN($I$5,MAX($I$4,D39 + $I$2*(Start!$E$17-C40) - IF(C40 &gt; Start!$E$17, $I$3*E40, 0)))))</f>
        <v/>
      </c>
      <c r="E40" s="49" t="str">
        <f t="shared" ca="1" si="0"/>
        <v/>
      </c>
      <c r="F40" s="49" t="str" cm="1">
        <f t="array" ref="F40">IF(ROW()=2,0,IF(B40="","",IFERROR(INDEX(tblAnalyse[Kumulative Zeit],_xlfn.AGGREGATE(15,6,(ROW(tblAnalyse[Datum])-ROW(INDEX(tblAnalyse[Datum],1))+1)/(tblAnalyse[Datum]&lt;&gt;""),ROW()-2)),"")))</f>
        <v/>
      </c>
      <c r="G40" s="45"/>
      <c r="H40" s="45"/>
      <c r="I40" s="45"/>
      <c r="J40" s="45"/>
      <c r="K40" s="45"/>
      <c r="L40" s="45"/>
      <c r="M40" s="45"/>
      <c r="N40" s="45"/>
      <c r="O40" s="45"/>
      <c r="P40" s="45"/>
      <c r="Q40" s="45"/>
      <c r="R40" s="45"/>
      <c r="S40" s="45"/>
      <c r="T40" s="45"/>
      <c r="U40" s="45"/>
    </row>
    <row r="41" spans="1:21" ht="15" customHeight="1" x14ac:dyDescent="0.25">
      <c r="A41" s="60" t="str">
        <f>IF(B41="","",COUNT($B$3:B41))</f>
        <v/>
      </c>
      <c r="B41" s="47" t="str" cm="1">
        <f t="array" ref="B41">IF(ROW()=2,Start!$G$3,IFERROR(INDEX(tblAnalyse[Datum],_xlfn.AGGREGATE(15,6,(ROW(tblAnalyse[Datum])-ROW(INDEX(tblAnalyse[Datum],1))+1)/(tblAnalyse[Datum]&lt;&gt;""),ROW()-2)),""))</f>
        <v/>
      </c>
      <c r="C41" s="48" t="str" cm="1">
        <f t="array" ref="C41">IF(ROW()=2,Start!$E$17,IF(B2="","",IFERROR(INDEX(tblAnalyse[Chrom],_xlfn.AGGREGATE(15,6,(ROW(tblAnalyse[Datum])-ROW(INDEX(tblAnalyse[Datum],1))+1)/(tblAnalyse[Datum]&lt;&gt;""),ROW()-2)),"")))</f>
        <v/>
      </c>
      <c r="D41" s="48" t="str">
        <f>IF(ROW()=2,Start!$G$17,IF(B41="","",MIN($I$5,MAX($I$4,D40 + $I$2*(Start!$E$17-C41) - IF(C41 &gt; Start!$E$17, $I$3*E41, 0)))))</f>
        <v/>
      </c>
      <c r="E41" s="49" t="str">
        <f t="shared" ca="1" si="0"/>
        <v/>
      </c>
      <c r="F41" s="49" t="str" cm="1">
        <f t="array" ref="F41">IF(ROW()=2,0,IF(B41="","",IFERROR(INDEX(tblAnalyse[Kumulative Zeit],_xlfn.AGGREGATE(15,6,(ROW(tblAnalyse[Datum])-ROW(INDEX(tblAnalyse[Datum],1))+1)/(tblAnalyse[Datum]&lt;&gt;""),ROW()-2)),"")))</f>
        <v/>
      </c>
      <c r="G41" s="45"/>
      <c r="H41" s="45"/>
      <c r="I41" s="45"/>
      <c r="J41" s="45"/>
      <c r="K41" s="45"/>
      <c r="L41" s="45"/>
      <c r="M41" s="45"/>
      <c r="N41" s="45"/>
      <c r="O41" s="45"/>
      <c r="P41" s="45"/>
      <c r="Q41" s="45"/>
      <c r="R41" s="45"/>
      <c r="S41" s="45"/>
      <c r="T41" s="45"/>
      <c r="U41" s="45"/>
    </row>
    <row r="42" spans="1:21" ht="15" customHeight="1" x14ac:dyDescent="0.25">
      <c r="A42" s="60" t="str">
        <f>IF(B42="","",COUNT($B$3:B42))</f>
        <v/>
      </c>
      <c r="B42" s="47" t="str" cm="1">
        <f t="array" ref="B42">IF(ROW()=2,Start!$G$3,IFERROR(INDEX(tblAnalyse[Datum],_xlfn.AGGREGATE(15,6,(ROW(tblAnalyse[Datum])-ROW(INDEX(tblAnalyse[Datum],1))+1)/(tblAnalyse[Datum]&lt;&gt;""),ROW()-2)),""))</f>
        <v/>
      </c>
      <c r="C42" s="48" t="str" cm="1">
        <f t="array" ref="C42">IF(ROW()=2,Start!$E$17,IF(B2="","",IFERROR(INDEX(tblAnalyse[Chrom],_xlfn.AGGREGATE(15,6,(ROW(tblAnalyse[Datum])-ROW(INDEX(tblAnalyse[Datum],1))+1)/(tblAnalyse[Datum]&lt;&gt;""),ROW()-2)),"")))</f>
        <v/>
      </c>
      <c r="D42" s="48" t="str">
        <f>IF(ROW()=2,Start!$G$17,IF(B42="","",MIN($I$5,MAX($I$4,D41 + $I$2*(Start!$E$17-C42) - IF(C42 &gt; Start!$E$17, $I$3*E42, 0)))))</f>
        <v/>
      </c>
      <c r="E42" s="49" t="str">
        <f t="shared" ca="1" si="0"/>
        <v/>
      </c>
      <c r="F42" s="49" t="str" cm="1">
        <f t="array" ref="F42">IF(ROW()=2,0,IF(B42="","",IFERROR(INDEX(tblAnalyse[Kumulative Zeit],_xlfn.AGGREGATE(15,6,(ROW(tblAnalyse[Datum])-ROW(INDEX(tblAnalyse[Datum],1))+1)/(tblAnalyse[Datum]&lt;&gt;""),ROW()-2)),"")))</f>
        <v/>
      </c>
      <c r="G42" s="45"/>
      <c r="H42" s="45"/>
      <c r="I42" s="45"/>
      <c r="J42" s="45"/>
      <c r="K42" s="45"/>
      <c r="L42" s="45"/>
      <c r="M42" s="45"/>
      <c r="N42" s="45"/>
      <c r="O42" s="45"/>
      <c r="P42" s="45"/>
      <c r="Q42" s="45"/>
      <c r="R42" s="45"/>
      <c r="S42" s="45"/>
      <c r="T42" s="45"/>
      <c r="U42" s="45"/>
    </row>
    <row r="43" spans="1:21" ht="15" customHeight="1" x14ac:dyDescent="0.25">
      <c r="A43" s="60" t="str">
        <f>IF(B43="","",COUNT($B$3:B43))</f>
        <v/>
      </c>
      <c r="B43" s="47" t="str" cm="1">
        <f t="array" ref="B43">IF(ROW()=2,Start!$G$3,IFERROR(INDEX(tblAnalyse[Datum],_xlfn.AGGREGATE(15,6,(ROW(tblAnalyse[Datum])-ROW(INDEX(tblAnalyse[Datum],1))+1)/(tblAnalyse[Datum]&lt;&gt;""),ROW()-2)),""))</f>
        <v/>
      </c>
      <c r="C43" s="48" t="str" cm="1">
        <f t="array" ref="C43">IF(ROW()=2,Start!$E$17,IF(B2="","",IFERROR(INDEX(tblAnalyse[Chrom],_xlfn.AGGREGATE(15,6,(ROW(tblAnalyse[Datum])-ROW(INDEX(tblAnalyse[Datum],1))+1)/(tblAnalyse[Datum]&lt;&gt;""),ROW()-2)),"")))</f>
        <v/>
      </c>
      <c r="D43" s="48" t="str">
        <f>IF(ROW()=2,Start!$G$17,IF(B43="","",MIN($I$5,MAX($I$4,D42 + $I$2*(Start!$E$17-C43) - IF(C43 &gt; Start!$E$17, $I$3*E43, 0)))))</f>
        <v/>
      </c>
      <c r="E43" s="49" t="str">
        <f t="shared" ca="1" si="0"/>
        <v/>
      </c>
      <c r="F43" s="49" t="str" cm="1">
        <f t="array" ref="F43">IF(ROW()=2,0,IF(B43="","",IFERROR(INDEX(tblAnalyse[Kumulative Zeit],_xlfn.AGGREGATE(15,6,(ROW(tblAnalyse[Datum])-ROW(INDEX(tblAnalyse[Datum],1))+1)/(tblAnalyse[Datum]&lt;&gt;""),ROW()-2)),"")))</f>
        <v/>
      </c>
      <c r="G43" s="45"/>
      <c r="H43" s="45"/>
      <c r="I43" s="45"/>
      <c r="J43" s="45"/>
      <c r="K43" s="45"/>
      <c r="L43" s="45"/>
      <c r="M43" s="45"/>
      <c r="N43" s="45"/>
      <c r="O43" s="45"/>
      <c r="P43" s="45"/>
      <c r="Q43" s="45"/>
      <c r="R43" s="45"/>
      <c r="S43" s="45"/>
      <c r="T43" s="45"/>
      <c r="U43" s="45"/>
    </row>
    <row r="44" spans="1:21" ht="15" customHeight="1" x14ac:dyDescent="0.25">
      <c r="A44" s="60" t="str">
        <f>IF(B44="","",COUNT($B$3:B44))</f>
        <v/>
      </c>
      <c r="B44" s="47" t="str" cm="1">
        <f t="array" ref="B44">IF(ROW()=2,Start!$G$3,IFERROR(INDEX(tblAnalyse[Datum],_xlfn.AGGREGATE(15,6,(ROW(tblAnalyse[Datum])-ROW(INDEX(tblAnalyse[Datum],1))+1)/(tblAnalyse[Datum]&lt;&gt;""),ROW()-2)),""))</f>
        <v/>
      </c>
      <c r="C44" s="48" t="str" cm="1">
        <f t="array" ref="C44">IF(ROW()=2,Start!$E$17,IF(B2="","",IFERROR(INDEX(tblAnalyse[Chrom],_xlfn.AGGREGATE(15,6,(ROW(tblAnalyse[Datum])-ROW(INDEX(tblAnalyse[Datum],1))+1)/(tblAnalyse[Datum]&lt;&gt;""),ROW()-2)),"")))</f>
        <v/>
      </c>
      <c r="D44" s="48" t="str">
        <f>IF(ROW()=2,Start!$G$17,IF(B44="","",MIN($I$5,MAX($I$4,D43 + $I$2*(Start!$E$17-C44) - IF(C44 &gt; Start!$E$17, $I$3*E44, 0)))))</f>
        <v/>
      </c>
      <c r="E44" s="49" t="str">
        <f t="shared" ca="1" si="0"/>
        <v/>
      </c>
      <c r="F44" s="49" t="str" cm="1">
        <f t="array" ref="F44">IF(ROW()=2,0,IF(B44="","",IFERROR(INDEX(tblAnalyse[Kumulative Zeit],_xlfn.AGGREGATE(15,6,(ROW(tblAnalyse[Datum])-ROW(INDEX(tblAnalyse[Datum],1))+1)/(tblAnalyse[Datum]&lt;&gt;""),ROW()-2)),"")))</f>
        <v/>
      </c>
      <c r="G44" s="45"/>
      <c r="H44" s="45"/>
      <c r="I44" s="45"/>
      <c r="J44" s="45"/>
      <c r="K44" s="45"/>
      <c r="L44" s="45"/>
      <c r="M44" s="45"/>
      <c r="N44" s="45"/>
      <c r="O44" s="45"/>
      <c r="P44" s="45"/>
      <c r="Q44" s="45"/>
      <c r="R44" s="45"/>
      <c r="S44" s="45"/>
      <c r="T44" s="45"/>
      <c r="U44" s="45"/>
    </row>
    <row r="45" spans="1:21" ht="15" customHeight="1" x14ac:dyDescent="0.25">
      <c r="A45" s="60" t="str">
        <f>IF(B45="","",COUNT($B$3:B45))</f>
        <v/>
      </c>
      <c r="B45" s="47" t="str" cm="1">
        <f t="array" ref="B45">IF(ROW()=2,Start!$G$3,IFERROR(INDEX(tblAnalyse[Datum],_xlfn.AGGREGATE(15,6,(ROW(tblAnalyse[Datum])-ROW(INDEX(tblAnalyse[Datum],1))+1)/(tblAnalyse[Datum]&lt;&gt;""),ROW()-2)),""))</f>
        <v/>
      </c>
      <c r="C45" s="48" t="str" cm="1">
        <f t="array" ref="C45">IF(ROW()=2,Start!$E$17,IF(B2="","",IFERROR(INDEX(tblAnalyse[Chrom],_xlfn.AGGREGATE(15,6,(ROW(tblAnalyse[Datum])-ROW(INDEX(tblAnalyse[Datum],1))+1)/(tblAnalyse[Datum]&lt;&gt;""),ROW()-2)),"")))</f>
        <v/>
      </c>
      <c r="D45" s="48" t="str">
        <f>IF(ROW()=2,Start!$G$17,IF(B45="","",MIN($I$5,MAX($I$4,D44 + $I$2*(Start!$E$17-C45) - IF(C45 &gt; Start!$E$17, $I$3*E45, 0)))))</f>
        <v/>
      </c>
      <c r="E45" s="49" t="str">
        <f t="shared" ca="1" si="0"/>
        <v/>
      </c>
      <c r="F45" s="49" t="str" cm="1">
        <f t="array" ref="F45">IF(ROW()=2,0,IF(B45="","",IFERROR(INDEX(tblAnalyse[Kumulative Zeit],_xlfn.AGGREGATE(15,6,(ROW(tblAnalyse[Datum])-ROW(INDEX(tblAnalyse[Datum],1))+1)/(tblAnalyse[Datum]&lt;&gt;""),ROW()-2)),"")))</f>
        <v/>
      </c>
      <c r="G45" s="45"/>
      <c r="H45" s="45"/>
      <c r="I45" s="45"/>
      <c r="J45" s="45"/>
      <c r="K45" s="45"/>
      <c r="L45" s="45"/>
      <c r="M45" s="45"/>
      <c r="N45" s="45"/>
      <c r="O45" s="45"/>
      <c r="P45" s="45"/>
      <c r="Q45" s="45"/>
      <c r="R45" s="45"/>
      <c r="S45" s="45"/>
      <c r="T45" s="45"/>
      <c r="U45" s="45"/>
    </row>
    <row r="46" spans="1:21" ht="15" customHeight="1" x14ac:dyDescent="0.25">
      <c r="A46" s="60" t="str">
        <f>IF(B46="","",COUNT($B$3:B46))</f>
        <v/>
      </c>
      <c r="B46" s="47" t="str" cm="1">
        <f t="array" ref="B46">IF(ROW()=2,Start!$G$3,IFERROR(INDEX(tblAnalyse[Datum],_xlfn.AGGREGATE(15,6,(ROW(tblAnalyse[Datum])-ROW(INDEX(tblAnalyse[Datum],1))+1)/(tblAnalyse[Datum]&lt;&gt;""),ROW()-2)),""))</f>
        <v/>
      </c>
      <c r="C46" s="48" t="str" cm="1">
        <f t="array" ref="C46">IF(ROW()=2,Start!$E$17,IF(B2="","",IFERROR(INDEX(tblAnalyse[Chrom],_xlfn.AGGREGATE(15,6,(ROW(tblAnalyse[Datum])-ROW(INDEX(tblAnalyse[Datum],1))+1)/(tblAnalyse[Datum]&lt;&gt;""),ROW()-2)),"")))</f>
        <v/>
      </c>
      <c r="D46" s="48" t="str">
        <f>IF(ROW()=2,Start!$G$17,IF(B46="","",MIN($I$5,MAX($I$4,D45 + $I$2*(Start!$E$17-C46) - IF(C46 &gt; Start!$E$17, $I$3*E46, 0)))))</f>
        <v/>
      </c>
      <c r="E46" s="49" t="str">
        <f t="shared" ca="1" si="0"/>
        <v/>
      </c>
      <c r="F46" s="49" t="str" cm="1">
        <f t="array" ref="F46">IF(ROW()=2,0,IF(B46="","",IFERROR(INDEX(tblAnalyse[Kumulative Zeit],_xlfn.AGGREGATE(15,6,(ROW(tblAnalyse[Datum])-ROW(INDEX(tblAnalyse[Datum],1))+1)/(tblAnalyse[Datum]&lt;&gt;""),ROW()-2)),"")))</f>
        <v/>
      </c>
      <c r="G46" s="45"/>
      <c r="H46" s="45"/>
      <c r="I46" s="45"/>
      <c r="J46" s="45"/>
      <c r="K46" s="45"/>
      <c r="L46" s="45"/>
      <c r="M46" s="45"/>
      <c r="N46" s="45"/>
      <c r="O46" s="45"/>
      <c r="P46" s="45"/>
      <c r="Q46" s="45"/>
      <c r="R46" s="45"/>
      <c r="S46" s="45"/>
      <c r="T46" s="45"/>
      <c r="U46" s="45"/>
    </row>
    <row r="47" spans="1:21" ht="15" customHeight="1" x14ac:dyDescent="0.25">
      <c r="A47" s="60" t="str">
        <f>IF(B47="","",COUNT($B$3:B47))</f>
        <v/>
      </c>
      <c r="B47" s="47" t="str" cm="1">
        <f t="array" ref="B47">IF(ROW()=2,Start!$G$3,IFERROR(INDEX(tblAnalyse[Datum],_xlfn.AGGREGATE(15,6,(ROW(tblAnalyse[Datum])-ROW(INDEX(tblAnalyse[Datum],1))+1)/(tblAnalyse[Datum]&lt;&gt;""),ROW()-2)),""))</f>
        <v/>
      </c>
      <c r="C47" s="48" t="str" cm="1">
        <f t="array" ref="C47">IF(ROW()=2,Start!$E$17,IF(B2="","",IFERROR(INDEX(tblAnalyse[Chrom],_xlfn.AGGREGATE(15,6,(ROW(tblAnalyse[Datum])-ROW(INDEX(tblAnalyse[Datum],1))+1)/(tblAnalyse[Datum]&lt;&gt;""),ROW()-2)),"")))</f>
        <v/>
      </c>
      <c r="D47" s="48" t="str">
        <f>IF(ROW()=2,Start!$G$17,IF(B47="","",MIN($I$5,MAX($I$4,D46 + $I$2*(Start!$E$17-C47) - IF(C47 &gt; Start!$E$17, $I$3*E47, 0)))))</f>
        <v/>
      </c>
      <c r="E47" s="49" t="str">
        <f t="shared" ca="1" si="0"/>
        <v/>
      </c>
      <c r="F47" s="49" t="str" cm="1">
        <f t="array" ref="F47">IF(ROW()=2,0,IF(B47="","",IFERROR(INDEX(tblAnalyse[Kumulative Zeit],_xlfn.AGGREGATE(15,6,(ROW(tblAnalyse[Datum])-ROW(INDEX(tblAnalyse[Datum],1))+1)/(tblAnalyse[Datum]&lt;&gt;""),ROW()-2)),"")))</f>
        <v/>
      </c>
      <c r="G47" s="45"/>
      <c r="H47" s="45"/>
      <c r="I47" s="45"/>
      <c r="J47" s="45"/>
      <c r="K47" s="45"/>
      <c r="L47" s="45"/>
      <c r="M47" s="45"/>
      <c r="N47" s="45"/>
      <c r="O47" s="45"/>
      <c r="P47" s="45"/>
      <c r="Q47" s="45"/>
      <c r="R47" s="45"/>
      <c r="S47" s="45"/>
      <c r="T47" s="45"/>
      <c r="U47" s="45"/>
    </row>
    <row r="48" spans="1:21" ht="15" customHeight="1" x14ac:dyDescent="0.25">
      <c r="A48" s="60" t="str">
        <f>IF(B48="","",COUNT($B$3:B48))</f>
        <v/>
      </c>
      <c r="B48" s="47" t="str" cm="1">
        <f t="array" ref="B48">IF(ROW()=2,Start!$G$3,IFERROR(INDEX(tblAnalyse[Datum],_xlfn.AGGREGATE(15,6,(ROW(tblAnalyse[Datum])-ROW(INDEX(tblAnalyse[Datum],1))+1)/(tblAnalyse[Datum]&lt;&gt;""),ROW()-2)),""))</f>
        <v/>
      </c>
      <c r="C48" s="48" t="str" cm="1">
        <f t="array" ref="C48">IF(ROW()=2,Start!$E$17,IF(B2="","",IFERROR(INDEX(tblAnalyse[Chrom],_xlfn.AGGREGATE(15,6,(ROW(tblAnalyse[Datum])-ROW(INDEX(tblAnalyse[Datum],1))+1)/(tblAnalyse[Datum]&lt;&gt;""),ROW()-2)),"")))</f>
        <v/>
      </c>
      <c r="D48" s="48" t="str">
        <f>IF(ROW()=2,Start!$G$17,IF(B48="","",MIN($I$5,MAX($I$4,D47 + $I$2*(Start!$E$17-C48) - IF(C48 &gt; Start!$E$17, $I$3*E48, 0)))))</f>
        <v/>
      </c>
      <c r="E48" s="49" t="str">
        <f t="shared" ca="1" si="0"/>
        <v/>
      </c>
      <c r="F48" s="49" t="str" cm="1">
        <f t="array" ref="F48">IF(ROW()=2,0,IF(B48="","",IFERROR(INDEX(tblAnalyse[Kumulative Zeit],_xlfn.AGGREGATE(15,6,(ROW(tblAnalyse[Datum])-ROW(INDEX(tblAnalyse[Datum],1))+1)/(tblAnalyse[Datum]&lt;&gt;""),ROW()-2)),"")))</f>
        <v/>
      </c>
      <c r="G48" s="45"/>
      <c r="H48" s="45"/>
      <c r="I48" s="45"/>
      <c r="J48" s="45"/>
      <c r="K48" s="45"/>
      <c r="L48" s="45"/>
      <c r="M48" s="45"/>
      <c r="N48" s="45"/>
      <c r="O48" s="45"/>
      <c r="P48" s="45"/>
      <c r="Q48" s="45"/>
      <c r="R48" s="45"/>
      <c r="S48" s="45"/>
      <c r="T48" s="45"/>
      <c r="U48" s="45"/>
    </row>
    <row r="49" spans="1:21" ht="15" customHeight="1" x14ac:dyDescent="0.25">
      <c r="A49" s="60" t="str">
        <f>IF(B49="","",COUNT($B$3:B49))</f>
        <v/>
      </c>
      <c r="B49" s="47" t="str" cm="1">
        <f t="array" ref="B49">IF(ROW()=2,Start!$G$3,IFERROR(INDEX(tblAnalyse[Datum],_xlfn.AGGREGATE(15,6,(ROW(tblAnalyse[Datum])-ROW(INDEX(tblAnalyse[Datum],1))+1)/(tblAnalyse[Datum]&lt;&gt;""),ROW()-2)),""))</f>
        <v/>
      </c>
      <c r="C49" s="48" t="str" cm="1">
        <f t="array" ref="C49">IF(ROW()=2,Start!$E$17,IF(B2="","",IFERROR(INDEX(tblAnalyse[Chrom],_xlfn.AGGREGATE(15,6,(ROW(tblAnalyse[Datum])-ROW(INDEX(tblAnalyse[Datum],1))+1)/(tblAnalyse[Datum]&lt;&gt;""),ROW()-2)),"")))</f>
        <v/>
      </c>
      <c r="D49" s="48" t="str">
        <f>IF(ROW()=2,Start!$G$17,IF(B49="","",MIN($I$5,MAX($I$4,D48 + $I$2*(Start!$E$17-C49) - IF(C49 &gt; Start!$E$17, $I$3*E49, 0)))))</f>
        <v/>
      </c>
      <c r="E49" s="49" t="str">
        <f t="shared" ca="1" si="0"/>
        <v/>
      </c>
      <c r="F49" s="49" t="str" cm="1">
        <f t="array" ref="F49">IF(ROW()=2,0,IF(B49="","",IFERROR(INDEX(tblAnalyse[Kumulative Zeit],_xlfn.AGGREGATE(15,6,(ROW(tblAnalyse[Datum])-ROW(INDEX(tblAnalyse[Datum],1))+1)/(tblAnalyse[Datum]&lt;&gt;""),ROW()-2)),"")))</f>
        <v/>
      </c>
      <c r="G49" s="45"/>
      <c r="H49" s="45"/>
      <c r="I49" s="45"/>
      <c r="J49" s="45"/>
      <c r="K49" s="45"/>
      <c r="L49" s="45"/>
      <c r="M49" s="45"/>
      <c r="N49" s="45"/>
      <c r="O49" s="45"/>
      <c r="P49" s="45"/>
      <c r="Q49" s="45"/>
      <c r="R49" s="45"/>
      <c r="S49" s="45"/>
      <c r="T49" s="45"/>
      <c r="U49" s="45"/>
    </row>
    <row r="50" spans="1:21" ht="15" customHeight="1" x14ac:dyDescent="0.25">
      <c r="A50" s="60" t="str">
        <f>IF(B50="","",COUNT($B$3:B50))</f>
        <v/>
      </c>
      <c r="B50" s="47" t="str" cm="1">
        <f t="array" ref="B50">IF(ROW()=2,Start!$G$3,IFERROR(INDEX(tblAnalyse[Datum],_xlfn.AGGREGATE(15,6,(ROW(tblAnalyse[Datum])-ROW(INDEX(tblAnalyse[Datum],1))+1)/(tblAnalyse[Datum]&lt;&gt;""),ROW()-2)),""))</f>
        <v/>
      </c>
      <c r="C50" s="48" t="str" cm="1">
        <f t="array" ref="C50">IF(ROW()=2,Start!$E$17,IF(B2="","",IFERROR(INDEX(tblAnalyse[Chrom],_xlfn.AGGREGATE(15,6,(ROW(tblAnalyse[Datum])-ROW(INDEX(tblAnalyse[Datum],1))+1)/(tblAnalyse[Datum]&lt;&gt;""),ROW()-2)),"")))</f>
        <v/>
      </c>
      <c r="D50" s="48" t="str">
        <f>IF(ROW()=2,Start!$G$17,IF(B50="","",MIN($I$5,MAX($I$4,D49 + $I$2*(Start!$E$17-C50) - IF(C50 &gt; Start!$E$17, $I$3*E50, 0)))))</f>
        <v/>
      </c>
      <c r="E50" s="49" t="str">
        <f t="shared" ca="1" si="0"/>
        <v/>
      </c>
      <c r="F50" s="49" t="str" cm="1">
        <f t="array" ref="F50">IF(ROW()=2,0,IF(B50="","",IFERROR(INDEX(tblAnalyse[Kumulative Zeit],_xlfn.AGGREGATE(15,6,(ROW(tblAnalyse[Datum])-ROW(INDEX(tblAnalyse[Datum],1))+1)/(tblAnalyse[Datum]&lt;&gt;""),ROW()-2)),"")))</f>
        <v/>
      </c>
      <c r="G50" s="45"/>
      <c r="H50" s="45"/>
      <c r="I50" s="45"/>
      <c r="J50" s="45"/>
      <c r="K50" s="45"/>
      <c r="L50" s="45"/>
      <c r="M50" s="45"/>
      <c r="N50" s="45"/>
      <c r="O50" s="45"/>
      <c r="P50" s="45"/>
      <c r="Q50" s="45"/>
      <c r="R50" s="45"/>
      <c r="S50" s="45"/>
      <c r="T50" s="45"/>
      <c r="U50" s="45"/>
    </row>
    <row r="51" spans="1:21" ht="15" customHeight="1" x14ac:dyDescent="0.25">
      <c r="A51" s="60" t="str">
        <f>IF(B51="","",COUNT($B$3:B51))</f>
        <v/>
      </c>
      <c r="B51" s="47" t="str" cm="1">
        <f t="array" ref="B51">IF(ROW()=2,Start!$G$3,IFERROR(INDEX(tblAnalyse[Datum],_xlfn.AGGREGATE(15,6,(ROW(tblAnalyse[Datum])-ROW(INDEX(tblAnalyse[Datum],1))+1)/(tblAnalyse[Datum]&lt;&gt;""),ROW()-2)),""))</f>
        <v/>
      </c>
      <c r="C51" s="48" t="str" cm="1">
        <f t="array" ref="C51">IF(ROW()=2,Start!$E$17,IF(B2="","",IFERROR(INDEX(tblAnalyse[Chrom],_xlfn.AGGREGATE(15,6,(ROW(tblAnalyse[Datum])-ROW(INDEX(tblAnalyse[Datum],1))+1)/(tblAnalyse[Datum]&lt;&gt;""),ROW()-2)),"")))</f>
        <v/>
      </c>
      <c r="D51" s="48" t="str">
        <f>IF(ROW()=2,Start!$G$17,IF(B51="","",MIN($I$5,MAX($I$4,D50 + $I$2*(Start!$E$17-C51) - IF(C51 &gt; Start!$E$17, $I$3*E51, 0)))))</f>
        <v/>
      </c>
      <c r="E51" s="49" t="str">
        <f t="shared" ca="1" si="0"/>
        <v/>
      </c>
      <c r="F51" s="49" t="str" cm="1">
        <f t="array" ref="F51">IF(ROW()=2,0,IF(B51="","",IFERROR(INDEX(tblAnalyse[Kumulative Zeit],_xlfn.AGGREGATE(15,6,(ROW(tblAnalyse[Datum])-ROW(INDEX(tblAnalyse[Datum],1))+1)/(tblAnalyse[Datum]&lt;&gt;""),ROW()-2)),"")))</f>
        <v/>
      </c>
      <c r="G51" s="45"/>
      <c r="H51" s="45"/>
      <c r="I51" s="45"/>
      <c r="J51" s="45"/>
      <c r="K51" s="45"/>
      <c r="L51" s="45"/>
      <c r="M51" s="45"/>
      <c r="N51" s="45"/>
      <c r="O51" s="45"/>
      <c r="P51" s="45"/>
      <c r="Q51" s="45"/>
      <c r="R51" s="45"/>
      <c r="S51" s="45"/>
      <c r="T51" s="45"/>
      <c r="U51" s="45"/>
    </row>
    <row r="52" spans="1:21" ht="15" customHeight="1" x14ac:dyDescent="0.25">
      <c r="A52" s="60" t="str">
        <f>IF(B52="","",COUNT($B$3:B52))</f>
        <v/>
      </c>
      <c r="B52" s="47" t="str" cm="1">
        <f t="array" ref="B52">IF(ROW()=2,Start!$G$3,IFERROR(INDEX(tblAnalyse[Datum],_xlfn.AGGREGATE(15,6,(ROW(tblAnalyse[Datum])-ROW(INDEX(tblAnalyse[Datum],1))+1)/(tblAnalyse[Datum]&lt;&gt;""),ROW()-2)),""))</f>
        <v/>
      </c>
      <c r="C52" s="48" t="str" cm="1">
        <f t="array" ref="C52">IF(ROW()=2,Start!$E$17,IF(B2="","",IFERROR(INDEX(tblAnalyse[Chrom],_xlfn.AGGREGATE(15,6,(ROW(tblAnalyse[Datum])-ROW(INDEX(tblAnalyse[Datum],1))+1)/(tblAnalyse[Datum]&lt;&gt;""),ROW()-2)),"")))</f>
        <v/>
      </c>
      <c r="D52" s="48" t="str">
        <f>IF(ROW()=2,Start!$G$17,IF(B52="","",MIN($I$5,MAX($I$4,D51 + $I$2*(Start!$E$17-C52) - IF(C52 &gt; Start!$E$17, $I$3*E52, 0)))))</f>
        <v/>
      </c>
      <c r="E52" s="49" t="str">
        <f t="shared" ca="1" si="0"/>
        <v/>
      </c>
      <c r="F52" s="49" t="str" cm="1">
        <f t="array" ref="F52">IF(ROW()=2,0,IF(B52="","",IFERROR(INDEX(tblAnalyse[Kumulative Zeit],_xlfn.AGGREGATE(15,6,(ROW(tblAnalyse[Datum])-ROW(INDEX(tblAnalyse[Datum],1))+1)/(tblAnalyse[Datum]&lt;&gt;""),ROW()-2)),"")))</f>
        <v/>
      </c>
      <c r="G52" s="45"/>
      <c r="H52" s="45"/>
      <c r="I52" s="45"/>
      <c r="J52" s="45"/>
      <c r="K52" s="45"/>
      <c r="L52" s="45"/>
      <c r="M52" s="45"/>
      <c r="N52" s="45"/>
      <c r="O52" s="45"/>
      <c r="P52" s="45"/>
      <c r="Q52" s="45"/>
      <c r="R52" s="45"/>
      <c r="S52" s="45"/>
      <c r="T52" s="45"/>
      <c r="U52" s="45"/>
    </row>
    <row r="53" spans="1:21" ht="15" customHeight="1" x14ac:dyDescent="0.25">
      <c r="A53" s="60" t="str">
        <f>IF(B53="","",COUNT($B$3:B53))</f>
        <v/>
      </c>
      <c r="B53" s="47" t="str" cm="1">
        <f t="array" ref="B53">IF(ROW()=2,Start!$G$3,IFERROR(INDEX(tblAnalyse[Datum],_xlfn.AGGREGATE(15,6,(ROW(tblAnalyse[Datum])-ROW(INDEX(tblAnalyse[Datum],1))+1)/(tblAnalyse[Datum]&lt;&gt;""),ROW()-2)),""))</f>
        <v/>
      </c>
      <c r="C53" s="48" t="str" cm="1">
        <f t="array" ref="C53">IF(ROW()=2,Start!$E$17,IF(B2="","",IFERROR(INDEX(tblAnalyse[Chrom],_xlfn.AGGREGATE(15,6,(ROW(tblAnalyse[Datum])-ROW(INDEX(tblAnalyse[Datum],1))+1)/(tblAnalyse[Datum]&lt;&gt;""),ROW()-2)),"")))</f>
        <v/>
      </c>
      <c r="D53" s="48" t="str">
        <f>IF(ROW()=2,Start!$G$17,IF(B53="","",MIN($I$5,MAX($I$4,D52 + $I$2*(Start!$E$17-C53) - IF(C53 &gt; Start!$E$17, $I$3*E53, 0)))))</f>
        <v/>
      </c>
      <c r="E53" s="49" t="str">
        <f t="shared" ca="1" si="0"/>
        <v/>
      </c>
      <c r="F53" s="49" t="str" cm="1">
        <f t="array" ref="F53">IF(ROW()=2,0,IF(B53="","",IFERROR(INDEX(tblAnalyse[Kumulative Zeit],_xlfn.AGGREGATE(15,6,(ROW(tblAnalyse[Datum])-ROW(INDEX(tblAnalyse[Datum],1))+1)/(tblAnalyse[Datum]&lt;&gt;""),ROW()-2)),"")))</f>
        <v/>
      </c>
      <c r="G53" s="45"/>
      <c r="H53" s="45"/>
      <c r="I53" s="45"/>
      <c r="J53" s="45"/>
      <c r="K53" s="45"/>
      <c r="L53" s="45"/>
      <c r="M53" s="45"/>
      <c r="N53" s="45"/>
      <c r="O53" s="45"/>
      <c r="P53" s="45"/>
      <c r="Q53" s="45"/>
      <c r="R53" s="45"/>
      <c r="S53" s="45"/>
      <c r="T53" s="45"/>
      <c r="U53" s="45"/>
    </row>
    <row r="54" spans="1:21" ht="15" customHeight="1" x14ac:dyDescent="0.25">
      <c r="A54" s="60" t="str">
        <f>IF(B54="","",COUNT($B$3:B54))</f>
        <v/>
      </c>
      <c r="B54" s="47" t="str" cm="1">
        <f t="array" ref="B54">IF(ROW()=2,Start!$G$3,IFERROR(INDEX(tblAnalyse[Datum],_xlfn.AGGREGATE(15,6,(ROW(tblAnalyse[Datum])-ROW(INDEX(tblAnalyse[Datum],1))+1)/(tblAnalyse[Datum]&lt;&gt;""),ROW()-2)),""))</f>
        <v/>
      </c>
      <c r="C54" s="48" t="str" cm="1">
        <f t="array" ref="C54">IF(ROW()=2,Start!$E$17,IF(B2="","",IFERROR(INDEX(tblAnalyse[Chrom],_xlfn.AGGREGATE(15,6,(ROW(tblAnalyse[Datum])-ROW(INDEX(tblAnalyse[Datum],1))+1)/(tblAnalyse[Datum]&lt;&gt;""),ROW()-2)),"")))</f>
        <v/>
      </c>
      <c r="D54" s="48" t="str">
        <f>IF(ROW()=2,Start!$G$17,IF(B54="","",MIN($I$5,MAX($I$4,D53 + $I$2*(Start!$E$17-C54) - IF(C54 &gt; Start!$E$17, $I$3*E54, 0)))))</f>
        <v/>
      </c>
      <c r="E54" s="49" t="str">
        <f t="shared" ca="1" si="0"/>
        <v/>
      </c>
      <c r="F54" s="49" t="str" cm="1">
        <f t="array" ref="F54">IF(ROW()=2,0,IF(B54="","",IFERROR(INDEX(tblAnalyse[Kumulative Zeit],_xlfn.AGGREGATE(15,6,(ROW(tblAnalyse[Datum])-ROW(INDEX(tblAnalyse[Datum],1))+1)/(tblAnalyse[Datum]&lt;&gt;""),ROW()-2)),"")))</f>
        <v/>
      </c>
      <c r="G54" s="45"/>
      <c r="H54" s="45"/>
      <c r="I54" s="45"/>
      <c r="J54" s="45"/>
      <c r="K54" s="45"/>
      <c r="L54" s="45"/>
      <c r="M54" s="45"/>
      <c r="N54" s="45"/>
      <c r="O54" s="45"/>
      <c r="P54" s="45"/>
      <c r="Q54" s="45"/>
      <c r="R54" s="45"/>
      <c r="S54" s="45"/>
      <c r="T54" s="45"/>
      <c r="U54" s="45"/>
    </row>
    <row r="55" spans="1:21" ht="15" customHeight="1" x14ac:dyDescent="0.25">
      <c r="A55" s="60" t="str">
        <f>IF(B55="","",COUNT($B$3:B55))</f>
        <v/>
      </c>
      <c r="B55" s="47" t="str" cm="1">
        <f t="array" ref="B55">IF(ROW()=2,Start!$G$3,IFERROR(INDEX(tblAnalyse[Datum],_xlfn.AGGREGATE(15,6,(ROW(tblAnalyse[Datum])-ROW(INDEX(tblAnalyse[Datum],1))+1)/(tblAnalyse[Datum]&lt;&gt;""),ROW()-2)),""))</f>
        <v/>
      </c>
      <c r="C55" s="48" t="str" cm="1">
        <f t="array" ref="C55">IF(ROW()=2,Start!$E$17,IF(B2="","",IFERROR(INDEX(tblAnalyse[Chrom],_xlfn.AGGREGATE(15,6,(ROW(tblAnalyse[Datum])-ROW(INDEX(tblAnalyse[Datum],1))+1)/(tblAnalyse[Datum]&lt;&gt;""),ROW()-2)),"")))</f>
        <v/>
      </c>
      <c r="D55" s="48" t="str">
        <f>IF(ROW()=2,Start!$G$17,IF(B55="","",MIN($I$5,MAX($I$4,D54 + $I$2*(Start!$E$17-C55) - IF(C55 &gt; Start!$E$17, $I$3*E55, 0)))))</f>
        <v/>
      </c>
      <c r="E55" s="49" t="str">
        <f t="shared" ca="1" si="0"/>
        <v/>
      </c>
      <c r="F55" s="49" t="str" cm="1">
        <f t="array" ref="F55">IF(ROW()=2,0,IF(B55="","",IFERROR(INDEX(tblAnalyse[Kumulative Zeit],_xlfn.AGGREGATE(15,6,(ROW(tblAnalyse[Datum])-ROW(INDEX(tblAnalyse[Datum],1))+1)/(tblAnalyse[Datum]&lt;&gt;""),ROW()-2)),"")))</f>
        <v/>
      </c>
      <c r="G55" s="45"/>
      <c r="H55" s="45"/>
      <c r="I55" s="45"/>
      <c r="J55" s="45"/>
      <c r="K55" s="45"/>
      <c r="L55" s="45"/>
      <c r="M55" s="45"/>
      <c r="N55" s="45"/>
      <c r="O55" s="45"/>
      <c r="P55" s="45"/>
      <c r="Q55" s="45"/>
      <c r="R55" s="45"/>
      <c r="S55" s="45"/>
      <c r="T55" s="45"/>
      <c r="U55" s="45"/>
    </row>
    <row r="56" spans="1:21" ht="15" customHeight="1" x14ac:dyDescent="0.25">
      <c r="A56" s="60" t="str">
        <f>IF(B56="","",COUNT($B$3:B56))</f>
        <v/>
      </c>
      <c r="B56" s="47" t="str" cm="1">
        <f t="array" ref="B56">IF(ROW()=2,Start!$G$3,IFERROR(INDEX(tblAnalyse[Datum],_xlfn.AGGREGATE(15,6,(ROW(tblAnalyse[Datum])-ROW(INDEX(tblAnalyse[Datum],1))+1)/(tblAnalyse[Datum]&lt;&gt;""),ROW()-2)),""))</f>
        <v/>
      </c>
      <c r="C56" s="48" t="str" cm="1">
        <f t="array" ref="C56">IF(ROW()=2,Start!$E$17,IF(B2="","",IFERROR(INDEX(tblAnalyse[Chrom],_xlfn.AGGREGATE(15,6,(ROW(tblAnalyse[Datum])-ROW(INDEX(tblAnalyse[Datum],1))+1)/(tblAnalyse[Datum]&lt;&gt;""),ROW()-2)),"")))</f>
        <v/>
      </c>
      <c r="D56" s="48" t="str">
        <f>IF(ROW()=2,Start!$G$17,IF(B56="","",MIN($I$5,MAX($I$4,D55 + $I$2*(Start!$E$17-C56) - IF(C56 &gt; Start!$E$17, $I$3*E56, 0)))))</f>
        <v/>
      </c>
      <c r="E56" s="49" t="str">
        <f t="shared" ca="1" si="0"/>
        <v/>
      </c>
      <c r="F56" s="49" t="str" cm="1">
        <f t="array" ref="F56">IF(ROW()=2,0,IF(B56="","",IFERROR(INDEX(tblAnalyse[Kumulative Zeit],_xlfn.AGGREGATE(15,6,(ROW(tblAnalyse[Datum])-ROW(INDEX(tblAnalyse[Datum],1))+1)/(tblAnalyse[Datum]&lt;&gt;""),ROW()-2)),"")))</f>
        <v/>
      </c>
      <c r="G56" s="45"/>
      <c r="H56" s="45"/>
      <c r="I56" s="45"/>
      <c r="J56" s="45"/>
      <c r="K56" s="45"/>
      <c r="L56" s="45"/>
      <c r="M56" s="45"/>
      <c r="N56" s="45"/>
      <c r="O56" s="45"/>
      <c r="P56" s="45"/>
      <c r="Q56" s="45"/>
      <c r="R56" s="45"/>
      <c r="S56" s="45"/>
      <c r="T56" s="45"/>
      <c r="U56" s="45"/>
    </row>
    <row r="57" spans="1:21" ht="15" customHeight="1" x14ac:dyDescent="0.25">
      <c r="A57" s="60" t="str">
        <f>IF(B57="","",COUNT($B$3:B57))</f>
        <v/>
      </c>
      <c r="B57" s="47" t="str" cm="1">
        <f t="array" ref="B57">IF(ROW()=2,Start!$G$3,IFERROR(INDEX(tblAnalyse[Datum],_xlfn.AGGREGATE(15,6,(ROW(tblAnalyse[Datum])-ROW(INDEX(tblAnalyse[Datum],1))+1)/(tblAnalyse[Datum]&lt;&gt;""),ROW()-2)),""))</f>
        <v/>
      </c>
      <c r="C57" s="48" t="str" cm="1">
        <f t="array" ref="C57">IF(ROW()=2,Start!$E$17,IF(B2="","",IFERROR(INDEX(tblAnalyse[Chrom],_xlfn.AGGREGATE(15,6,(ROW(tblAnalyse[Datum])-ROW(INDEX(tblAnalyse[Datum],1))+1)/(tblAnalyse[Datum]&lt;&gt;""),ROW()-2)),"")))</f>
        <v/>
      </c>
      <c r="D57" s="48" t="str">
        <f>IF(ROW()=2,Start!$G$17,IF(B57="","",MIN($I$5,MAX($I$4,D56 + $I$2*(Start!$E$17-C57) - IF(C57 &gt; Start!$E$17, $I$3*E57, 0)))))</f>
        <v/>
      </c>
      <c r="E57" s="49" t="str">
        <f t="shared" ca="1" si="0"/>
        <v/>
      </c>
      <c r="F57" s="49" t="str" cm="1">
        <f t="array" ref="F57">IF(ROW()=2,0,IF(B57="","",IFERROR(INDEX(tblAnalyse[Kumulative Zeit],_xlfn.AGGREGATE(15,6,(ROW(tblAnalyse[Datum])-ROW(INDEX(tblAnalyse[Datum],1))+1)/(tblAnalyse[Datum]&lt;&gt;""),ROW()-2)),"")))</f>
        <v/>
      </c>
      <c r="G57" s="45"/>
      <c r="H57" s="45"/>
      <c r="I57" s="45"/>
      <c r="J57" s="45"/>
      <c r="K57" s="45"/>
      <c r="L57" s="45"/>
      <c r="M57" s="45"/>
      <c r="N57" s="45"/>
      <c r="O57" s="45"/>
      <c r="P57" s="45"/>
      <c r="Q57" s="45"/>
      <c r="R57" s="45"/>
      <c r="S57" s="45"/>
      <c r="T57" s="45"/>
      <c r="U57" s="45"/>
    </row>
    <row r="58" spans="1:21" ht="15" customHeight="1" x14ac:dyDescent="0.25">
      <c r="A58" s="60" t="str">
        <f>IF(B58="","",COUNT($B$3:B58))</f>
        <v/>
      </c>
      <c r="B58" s="47" t="str" cm="1">
        <f t="array" ref="B58">IF(ROW()=2,Start!$G$3,IFERROR(INDEX(tblAnalyse[Datum],_xlfn.AGGREGATE(15,6,(ROW(tblAnalyse[Datum])-ROW(INDEX(tblAnalyse[Datum],1))+1)/(tblAnalyse[Datum]&lt;&gt;""),ROW()-2)),""))</f>
        <v/>
      </c>
      <c r="C58" s="48" t="str" cm="1">
        <f t="array" ref="C58">IF(ROW()=2,Start!$E$17,IF(B2="","",IFERROR(INDEX(tblAnalyse[Chrom],_xlfn.AGGREGATE(15,6,(ROW(tblAnalyse[Datum])-ROW(INDEX(tblAnalyse[Datum],1))+1)/(tblAnalyse[Datum]&lt;&gt;""),ROW()-2)),"")))</f>
        <v/>
      </c>
      <c r="D58" s="48" t="str">
        <f>IF(ROW()=2,Start!$G$17,IF(B58="","",MIN($I$5,MAX($I$4,D57 + $I$2*(Start!$E$17-C58) - IF(C58 &gt; Start!$E$17, $I$3*E58, 0)))))</f>
        <v/>
      </c>
      <c r="E58" s="49" t="str">
        <f t="shared" ca="1" si="0"/>
        <v/>
      </c>
      <c r="F58" s="49" t="str" cm="1">
        <f t="array" ref="F58">IF(ROW()=2,0,IF(B58="","",IFERROR(INDEX(tblAnalyse[Kumulative Zeit],_xlfn.AGGREGATE(15,6,(ROW(tblAnalyse[Datum])-ROW(INDEX(tblAnalyse[Datum],1))+1)/(tblAnalyse[Datum]&lt;&gt;""),ROW()-2)),"")))</f>
        <v/>
      </c>
      <c r="G58" s="45"/>
      <c r="H58" s="45"/>
      <c r="I58" s="45"/>
      <c r="J58" s="45"/>
      <c r="K58" s="45"/>
      <c r="L58" s="45"/>
      <c r="M58" s="45"/>
      <c r="N58" s="45"/>
      <c r="O58" s="45"/>
      <c r="P58" s="45"/>
      <c r="Q58" s="45"/>
      <c r="R58" s="45"/>
      <c r="S58" s="45"/>
      <c r="T58" s="45"/>
      <c r="U58" s="45"/>
    </row>
    <row r="59" spans="1:21" ht="15" customHeight="1" x14ac:dyDescent="0.25">
      <c r="A59" s="60" t="str">
        <f>IF(B59="","",COUNT($B$3:B59))</f>
        <v/>
      </c>
      <c r="B59" s="47" t="str" cm="1">
        <f t="array" ref="B59">IF(ROW()=2,Start!$G$3,IFERROR(INDEX(tblAnalyse[Datum],_xlfn.AGGREGATE(15,6,(ROW(tblAnalyse[Datum])-ROW(INDEX(tblAnalyse[Datum],1))+1)/(tblAnalyse[Datum]&lt;&gt;""),ROW()-2)),""))</f>
        <v/>
      </c>
      <c r="C59" s="48" t="str" cm="1">
        <f t="array" ref="C59">IF(ROW()=2,Start!$E$17,IF(B2="","",IFERROR(INDEX(tblAnalyse[Chrom],_xlfn.AGGREGATE(15,6,(ROW(tblAnalyse[Datum])-ROW(INDEX(tblAnalyse[Datum],1))+1)/(tblAnalyse[Datum]&lt;&gt;""),ROW()-2)),"")))</f>
        <v/>
      </c>
      <c r="D59" s="48" t="str">
        <f>IF(ROW()=2,Start!$G$17,IF(B59="","",MIN($I$5,MAX($I$4,D58 + $I$2*(Start!$E$17-C59) - IF(C59 &gt; Start!$E$17, $I$3*E59, 0)))))</f>
        <v/>
      </c>
      <c r="E59" s="49" t="str">
        <f t="shared" ca="1" si="0"/>
        <v/>
      </c>
      <c r="F59" s="49" t="str" cm="1">
        <f t="array" ref="F59">IF(ROW()=2,0,IF(B59="","",IFERROR(INDEX(tblAnalyse[Kumulative Zeit],_xlfn.AGGREGATE(15,6,(ROW(tblAnalyse[Datum])-ROW(INDEX(tblAnalyse[Datum],1))+1)/(tblAnalyse[Datum]&lt;&gt;""),ROW()-2)),"")))</f>
        <v/>
      </c>
      <c r="G59" s="45"/>
      <c r="H59" s="45"/>
      <c r="I59" s="45"/>
      <c r="J59" s="45"/>
      <c r="K59" s="45"/>
      <c r="L59" s="45"/>
      <c r="M59" s="45"/>
      <c r="N59" s="45"/>
      <c r="O59" s="45"/>
      <c r="P59" s="45"/>
      <c r="Q59" s="45"/>
      <c r="R59" s="45"/>
      <c r="S59" s="45"/>
      <c r="T59" s="45"/>
      <c r="U59" s="45"/>
    </row>
    <row r="60" spans="1:21" ht="15" customHeight="1" x14ac:dyDescent="0.25">
      <c r="A60" s="60" t="str">
        <f>IF(B60="","",COUNT($B$3:B60))</f>
        <v/>
      </c>
      <c r="B60" s="47" t="str" cm="1">
        <f t="array" ref="B60">IF(ROW()=2,Start!$G$3,IFERROR(INDEX(tblAnalyse[Datum],_xlfn.AGGREGATE(15,6,(ROW(tblAnalyse[Datum])-ROW(INDEX(tblAnalyse[Datum],1))+1)/(tblAnalyse[Datum]&lt;&gt;""),ROW()-2)),""))</f>
        <v/>
      </c>
      <c r="C60" s="48" t="str" cm="1">
        <f t="array" ref="C60">IF(ROW()=2,Start!$E$17,IF(B2="","",IFERROR(INDEX(tblAnalyse[Chrom],_xlfn.AGGREGATE(15,6,(ROW(tblAnalyse[Datum])-ROW(INDEX(tblAnalyse[Datum],1))+1)/(tblAnalyse[Datum]&lt;&gt;""),ROW()-2)),"")))</f>
        <v/>
      </c>
      <c r="D60" s="48" t="str">
        <f>IF(ROW()=2,Start!$G$17,IF(B60="","",MIN($I$5,MAX($I$4,D59 + $I$2*(Start!$E$17-C60) - IF(C60 &gt; Start!$E$17, $I$3*E60, 0)))))</f>
        <v/>
      </c>
      <c r="E60" s="49" t="str">
        <f t="shared" ca="1" si="0"/>
        <v/>
      </c>
      <c r="F60" s="49" t="str" cm="1">
        <f t="array" ref="F60">IF(ROW()=2,0,IF(B60="","",IFERROR(INDEX(tblAnalyse[Kumulative Zeit],_xlfn.AGGREGATE(15,6,(ROW(tblAnalyse[Datum])-ROW(INDEX(tblAnalyse[Datum],1))+1)/(tblAnalyse[Datum]&lt;&gt;""),ROW()-2)),"")))</f>
        <v/>
      </c>
      <c r="G60" s="45"/>
      <c r="H60" s="45"/>
      <c r="I60" s="45"/>
      <c r="J60" s="45"/>
      <c r="K60" s="45"/>
      <c r="L60" s="45"/>
      <c r="M60" s="45"/>
      <c r="N60" s="45"/>
      <c r="O60" s="45"/>
      <c r="P60" s="45"/>
      <c r="Q60" s="45"/>
      <c r="R60" s="45"/>
      <c r="S60" s="45"/>
      <c r="T60" s="45"/>
      <c r="U60" s="45"/>
    </row>
    <row r="61" spans="1:21" ht="15" customHeight="1" x14ac:dyDescent="0.25">
      <c r="A61" s="60" t="str">
        <f>IF(B61="","",COUNT($B$3:B61))</f>
        <v/>
      </c>
      <c r="B61" s="47" t="str" cm="1">
        <f t="array" ref="B61">IF(ROW()=2,Start!$G$3,IFERROR(INDEX(tblAnalyse[Datum],_xlfn.AGGREGATE(15,6,(ROW(tblAnalyse[Datum])-ROW(INDEX(tblAnalyse[Datum],1))+1)/(tblAnalyse[Datum]&lt;&gt;""),ROW()-2)),""))</f>
        <v/>
      </c>
      <c r="C61" s="48" t="str" cm="1">
        <f t="array" ref="C61">IF(ROW()=2,Start!$E$17,IF(B2="","",IFERROR(INDEX(tblAnalyse[Chrom],_xlfn.AGGREGATE(15,6,(ROW(tblAnalyse[Datum])-ROW(INDEX(tblAnalyse[Datum],1))+1)/(tblAnalyse[Datum]&lt;&gt;""),ROW()-2)),"")))</f>
        <v/>
      </c>
      <c r="D61" s="48" t="str">
        <f>IF(ROW()=2,Start!$G$17,IF(B61="","",MIN($I$5,MAX($I$4,D60 + $I$2*(Start!$E$17-C61) - IF(C61 &gt; Start!$E$17, $I$3*E61, 0)))))</f>
        <v/>
      </c>
      <c r="E61" s="49" t="str">
        <f t="shared" ca="1" si="0"/>
        <v/>
      </c>
      <c r="F61" s="49" t="str" cm="1">
        <f t="array" ref="F61">IF(ROW()=2,0,IF(B61="","",IFERROR(INDEX(tblAnalyse[Kumulative Zeit],_xlfn.AGGREGATE(15,6,(ROW(tblAnalyse[Datum])-ROW(INDEX(tblAnalyse[Datum],1))+1)/(tblAnalyse[Datum]&lt;&gt;""),ROW()-2)),"")))</f>
        <v/>
      </c>
      <c r="G61" s="45"/>
      <c r="H61" s="45"/>
      <c r="I61" s="45"/>
      <c r="J61" s="45"/>
      <c r="K61" s="45"/>
      <c r="L61" s="45"/>
      <c r="M61" s="45"/>
      <c r="N61" s="45"/>
      <c r="O61" s="45"/>
      <c r="P61" s="45"/>
      <c r="Q61" s="45"/>
      <c r="R61" s="45"/>
      <c r="S61" s="45"/>
      <c r="T61" s="45"/>
      <c r="U61" s="45"/>
    </row>
    <row r="62" spans="1:21" ht="15" customHeight="1" x14ac:dyDescent="0.25">
      <c r="A62" s="60" t="str">
        <f>IF(B62="","",COUNT($B$3:B62))</f>
        <v/>
      </c>
      <c r="B62" s="47" t="str" cm="1">
        <f t="array" ref="B62">IF(ROW()=2,Start!$G$3,IFERROR(INDEX(tblAnalyse[Datum],_xlfn.AGGREGATE(15,6,(ROW(tblAnalyse[Datum])-ROW(INDEX(tblAnalyse[Datum],1))+1)/(tblAnalyse[Datum]&lt;&gt;""),ROW()-2)),""))</f>
        <v/>
      </c>
      <c r="C62" s="48" t="str" cm="1">
        <f t="array" ref="C62">IF(ROW()=2,Start!$E$17,IF(B2="","",IFERROR(INDEX(tblAnalyse[Chrom],_xlfn.AGGREGATE(15,6,(ROW(tblAnalyse[Datum])-ROW(INDEX(tblAnalyse[Datum],1))+1)/(tblAnalyse[Datum]&lt;&gt;""),ROW()-2)),"")))</f>
        <v/>
      </c>
      <c r="D62" s="48" t="str">
        <f>IF(ROW()=2,Start!$G$17,IF(B62="","",MIN($I$5,MAX($I$4,D61 + $I$2*(Start!$E$17-C62) - IF(C62 &gt; Start!$E$17, $I$3*E62, 0)))))</f>
        <v/>
      </c>
      <c r="E62" s="49" t="str">
        <f t="shared" ref="E62:E93" ca="1" si="1">IF(ROW()=2,0,IF(B62="","",IF(ROW()=3,(C62-C61)/F62,SLOPE(OFFSET(C62,-2,0,3,1),OFFSET(F62,-2,0,3,1)))))</f>
        <v/>
      </c>
      <c r="F62" s="49" t="str" cm="1">
        <f t="array" ref="F62">IF(ROW()=2,0,IF(B62="","",IFERROR(INDEX(tblAnalyse[Kumulative Zeit],_xlfn.AGGREGATE(15,6,(ROW(tblAnalyse[Datum])-ROW(INDEX(tblAnalyse[Datum],1))+1)/(tblAnalyse[Datum]&lt;&gt;""),ROW()-2)),"")))</f>
        <v/>
      </c>
      <c r="G62" s="45"/>
      <c r="H62" s="45"/>
      <c r="I62" s="45"/>
      <c r="J62" s="45"/>
      <c r="K62" s="45"/>
      <c r="L62" s="45"/>
      <c r="M62" s="45"/>
      <c r="N62" s="45"/>
      <c r="O62" s="45"/>
      <c r="P62" s="45"/>
      <c r="Q62" s="45"/>
      <c r="R62" s="45"/>
      <c r="S62" s="45"/>
      <c r="T62" s="45"/>
      <c r="U62" s="45"/>
    </row>
    <row r="63" spans="1:21" ht="15" customHeight="1" x14ac:dyDescent="0.25">
      <c r="A63" s="60" t="str">
        <f>IF(B63="","",COUNT($B$3:B63))</f>
        <v/>
      </c>
      <c r="B63" s="47" t="str" cm="1">
        <f t="array" ref="B63">IF(ROW()=2,Start!$G$3,IFERROR(INDEX(tblAnalyse[Datum],_xlfn.AGGREGATE(15,6,(ROW(tblAnalyse[Datum])-ROW(INDEX(tblAnalyse[Datum],1))+1)/(tblAnalyse[Datum]&lt;&gt;""),ROW()-2)),""))</f>
        <v/>
      </c>
      <c r="C63" s="48" t="str" cm="1">
        <f t="array" ref="C63">IF(ROW()=2,Start!$E$17,IF(B2="","",IFERROR(INDEX(tblAnalyse[Chrom],_xlfn.AGGREGATE(15,6,(ROW(tblAnalyse[Datum])-ROW(INDEX(tblAnalyse[Datum],1))+1)/(tblAnalyse[Datum]&lt;&gt;""),ROW()-2)),"")))</f>
        <v/>
      </c>
      <c r="D63" s="48" t="str">
        <f>IF(ROW()=2,Start!$G$17,IF(B63="","",MIN($I$5,MAX($I$4,D62 + $I$2*(Start!$E$17-C63) - IF(C63 &gt; Start!$E$17, $I$3*E63, 0)))))</f>
        <v/>
      </c>
      <c r="E63" s="49" t="str">
        <f t="shared" ca="1" si="1"/>
        <v/>
      </c>
      <c r="F63" s="49" t="str" cm="1">
        <f t="array" ref="F63">IF(ROW()=2,0,IF(B63="","",IFERROR(INDEX(tblAnalyse[Kumulative Zeit],_xlfn.AGGREGATE(15,6,(ROW(tblAnalyse[Datum])-ROW(INDEX(tblAnalyse[Datum],1))+1)/(tblAnalyse[Datum]&lt;&gt;""),ROW()-2)),"")))</f>
        <v/>
      </c>
      <c r="G63" s="45"/>
      <c r="H63" s="45"/>
      <c r="I63" s="45"/>
      <c r="J63" s="45"/>
      <c r="K63" s="45"/>
      <c r="L63" s="45"/>
      <c r="M63" s="45"/>
      <c r="N63" s="45"/>
      <c r="O63" s="45"/>
      <c r="P63" s="45"/>
      <c r="Q63" s="45"/>
      <c r="R63" s="45"/>
      <c r="S63" s="45"/>
      <c r="T63" s="45"/>
      <c r="U63" s="45"/>
    </row>
    <row r="64" spans="1:21" ht="15" customHeight="1" x14ac:dyDescent="0.25">
      <c r="A64" s="60" t="str">
        <f>IF(B64="","",COUNT($B$3:B64))</f>
        <v/>
      </c>
      <c r="B64" s="47" t="str" cm="1">
        <f t="array" ref="B64">IF(ROW()=2,Start!$G$3,IFERROR(INDEX(tblAnalyse[Datum],_xlfn.AGGREGATE(15,6,(ROW(tblAnalyse[Datum])-ROW(INDEX(tblAnalyse[Datum],1))+1)/(tblAnalyse[Datum]&lt;&gt;""),ROW()-2)),""))</f>
        <v/>
      </c>
      <c r="C64" s="48" t="str" cm="1">
        <f t="array" ref="C64">IF(ROW()=2,Start!$E$17,IF(B2="","",IFERROR(INDEX(tblAnalyse[Chrom],_xlfn.AGGREGATE(15,6,(ROW(tblAnalyse[Datum])-ROW(INDEX(tblAnalyse[Datum],1))+1)/(tblAnalyse[Datum]&lt;&gt;""),ROW()-2)),"")))</f>
        <v/>
      </c>
      <c r="D64" s="48" t="str">
        <f>IF(ROW()=2,Start!$G$17,IF(B64="","",MIN($I$5,MAX($I$4,D63 + $I$2*(Start!$E$17-C64) - IF(C64 &gt; Start!$E$17, $I$3*E64, 0)))))</f>
        <v/>
      </c>
      <c r="E64" s="49" t="str">
        <f t="shared" ca="1" si="1"/>
        <v/>
      </c>
      <c r="F64" s="49" t="str" cm="1">
        <f t="array" ref="F64">IF(ROW()=2,0,IF(B64="","",IFERROR(INDEX(tblAnalyse[Kumulative Zeit],_xlfn.AGGREGATE(15,6,(ROW(tblAnalyse[Datum])-ROW(INDEX(tblAnalyse[Datum],1))+1)/(tblAnalyse[Datum]&lt;&gt;""),ROW()-2)),"")))</f>
        <v/>
      </c>
      <c r="G64" s="45"/>
      <c r="H64" s="45"/>
      <c r="I64" s="45"/>
      <c r="J64" s="45"/>
      <c r="K64" s="45"/>
      <c r="L64" s="45"/>
      <c r="M64" s="45"/>
      <c r="N64" s="45"/>
      <c r="O64" s="45"/>
      <c r="P64" s="45"/>
      <c r="Q64" s="45"/>
      <c r="R64" s="45"/>
      <c r="S64" s="45"/>
      <c r="T64" s="45"/>
      <c r="U64" s="45"/>
    </row>
    <row r="65" spans="1:21" ht="15" customHeight="1" x14ac:dyDescent="0.25">
      <c r="A65" s="60" t="str">
        <f>IF(B65="","",COUNT($B$3:B65))</f>
        <v/>
      </c>
      <c r="B65" s="47" t="str" cm="1">
        <f t="array" ref="B65">IF(ROW()=2,Start!$G$3,IFERROR(INDEX(tblAnalyse[Datum],_xlfn.AGGREGATE(15,6,(ROW(tblAnalyse[Datum])-ROW(INDEX(tblAnalyse[Datum],1))+1)/(tblAnalyse[Datum]&lt;&gt;""),ROW()-2)),""))</f>
        <v/>
      </c>
      <c r="C65" s="48" t="str" cm="1">
        <f t="array" ref="C65">IF(ROW()=2,Start!$E$17,IF(B2="","",IFERROR(INDEX(tblAnalyse[Chrom],_xlfn.AGGREGATE(15,6,(ROW(tblAnalyse[Datum])-ROW(INDEX(tblAnalyse[Datum],1))+1)/(tblAnalyse[Datum]&lt;&gt;""),ROW()-2)),"")))</f>
        <v/>
      </c>
      <c r="D65" s="48" t="str">
        <f>IF(ROW()=2,Start!$G$17,IF(B65="","",MIN($I$5,MAX($I$4,D64 + $I$2*(Start!$E$17-C65) - IF(C65 &gt; Start!$E$17, $I$3*E65, 0)))))</f>
        <v/>
      </c>
      <c r="E65" s="49" t="str">
        <f t="shared" ca="1" si="1"/>
        <v/>
      </c>
      <c r="F65" s="49" t="str" cm="1">
        <f t="array" ref="F65">IF(ROW()=2,0,IF(B65="","",IFERROR(INDEX(tblAnalyse[Kumulative Zeit],_xlfn.AGGREGATE(15,6,(ROW(tblAnalyse[Datum])-ROW(INDEX(tblAnalyse[Datum],1))+1)/(tblAnalyse[Datum]&lt;&gt;""),ROW()-2)),"")))</f>
        <v/>
      </c>
      <c r="G65" s="45"/>
      <c r="H65" s="45"/>
      <c r="I65" s="45"/>
      <c r="J65" s="45"/>
      <c r="K65" s="45"/>
      <c r="L65" s="45"/>
      <c r="M65" s="45"/>
      <c r="N65" s="45"/>
      <c r="O65" s="45"/>
      <c r="P65" s="45"/>
      <c r="Q65" s="45"/>
      <c r="R65" s="45"/>
      <c r="S65" s="45"/>
      <c r="T65" s="45"/>
      <c r="U65" s="45"/>
    </row>
    <row r="66" spans="1:21" ht="15" customHeight="1" x14ac:dyDescent="0.25">
      <c r="A66" s="60" t="str">
        <f>IF(B66="","",COUNT($B$3:B66))</f>
        <v/>
      </c>
      <c r="B66" s="47" t="str" cm="1">
        <f t="array" ref="B66">IF(ROW()=2,Start!$G$3,IFERROR(INDEX(tblAnalyse[Datum],_xlfn.AGGREGATE(15,6,(ROW(tblAnalyse[Datum])-ROW(INDEX(tblAnalyse[Datum],1))+1)/(tblAnalyse[Datum]&lt;&gt;""),ROW()-2)),""))</f>
        <v/>
      </c>
      <c r="C66" s="48" t="str" cm="1">
        <f t="array" ref="C66">IF(ROW()=2,Start!$E$17,IF(B2="","",IFERROR(INDEX(tblAnalyse[Chrom],_xlfn.AGGREGATE(15,6,(ROW(tblAnalyse[Datum])-ROW(INDEX(tblAnalyse[Datum],1))+1)/(tblAnalyse[Datum]&lt;&gt;""),ROW()-2)),"")))</f>
        <v/>
      </c>
      <c r="D66" s="48" t="str">
        <f>IF(ROW()=2,Start!$G$17,IF(B66="","",MIN($I$5,MAX($I$4,D65 + $I$2*(Start!$E$17-C66) - IF(C66 &gt; Start!$E$17, $I$3*E66, 0)))))</f>
        <v/>
      </c>
      <c r="E66" s="49" t="str">
        <f t="shared" ca="1" si="1"/>
        <v/>
      </c>
      <c r="F66" s="49" t="str" cm="1">
        <f t="array" ref="F66">IF(ROW()=2,0,IF(B66="","",IFERROR(INDEX(tblAnalyse[Kumulative Zeit],_xlfn.AGGREGATE(15,6,(ROW(tblAnalyse[Datum])-ROW(INDEX(tblAnalyse[Datum],1))+1)/(tblAnalyse[Datum]&lt;&gt;""),ROW()-2)),"")))</f>
        <v/>
      </c>
      <c r="G66" s="45"/>
      <c r="H66" s="45"/>
      <c r="I66" s="45"/>
      <c r="J66" s="45"/>
      <c r="K66" s="45"/>
      <c r="L66" s="45"/>
      <c r="M66" s="45"/>
      <c r="N66" s="45"/>
      <c r="O66" s="45"/>
      <c r="P66" s="45"/>
      <c r="Q66" s="45"/>
      <c r="R66" s="45"/>
      <c r="S66" s="45"/>
      <c r="T66" s="45"/>
      <c r="U66" s="45"/>
    </row>
    <row r="67" spans="1:21" ht="15" customHeight="1" x14ac:dyDescent="0.25">
      <c r="A67" s="60" t="str">
        <f>IF(B67="","",COUNT($B$3:B67))</f>
        <v/>
      </c>
      <c r="B67" s="47" t="str" cm="1">
        <f t="array" ref="B67">IF(ROW()=2,Start!$G$3,IFERROR(INDEX(tblAnalyse[Datum],_xlfn.AGGREGATE(15,6,(ROW(tblAnalyse[Datum])-ROW(INDEX(tblAnalyse[Datum],1))+1)/(tblAnalyse[Datum]&lt;&gt;""),ROW()-2)),""))</f>
        <v/>
      </c>
      <c r="C67" s="48" t="str" cm="1">
        <f t="array" ref="C67">IF(ROW()=2,Start!$E$17,IF(B2="","",IFERROR(INDEX(tblAnalyse[Chrom],_xlfn.AGGREGATE(15,6,(ROW(tblAnalyse[Datum])-ROW(INDEX(tblAnalyse[Datum],1))+1)/(tblAnalyse[Datum]&lt;&gt;""),ROW()-2)),"")))</f>
        <v/>
      </c>
      <c r="D67" s="48" t="str">
        <f>IF(ROW()=2,Start!$G$17,IF(B67="","",MIN($I$5,MAX($I$4,D66 + $I$2*(Start!$E$17-C67) - IF(C67 &gt; Start!$E$17, $I$3*E67, 0)))))</f>
        <v/>
      </c>
      <c r="E67" s="49" t="str">
        <f t="shared" ca="1" si="1"/>
        <v/>
      </c>
      <c r="F67" s="49" t="str" cm="1">
        <f t="array" ref="F67">IF(ROW()=2,0,IF(B67="","",IFERROR(INDEX(tblAnalyse[Kumulative Zeit],_xlfn.AGGREGATE(15,6,(ROW(tblAnalyse[Datum])-ROW(INDEX(tblAnalyse[Datum],1))+1)/(tblAnalyse[Datum]&lt;&gt;""),ROW()-2)),"")))</f>
        <v/>
      </c>
      <c r="G67" s="45"/>
      <c r="H67" s="45"/>
      <c r="I67" s="45"/>
      <c r="J67" s="45"/>
      <c r="K67" s="45"/>
      <c r="L67" s="45"/>
      <c r="M67" s="45"/>
      <c r="N67" s="45"/>
      <c r="O67" s="45"/>
      <c r="P67" s="45"/>
      <c r="Q67" s="45"/>
      <c r="R67" s="45"/>
      <c r="S67" s="45"/>
      <c r="T67" s="45"/>
      <c r="U67" s="45"/>
    </row>
    <row r="68" spans="1:21" ht="15" customHeight="1" x14ac:dyDescent="0.25">
      <c r="A68" s="60" t="str">
        <f>IF(B68="","",COUNT($B$3:B68))</f>
        <v/>
      </c>
      <c r="B68" s="47" t="str" cm="1">
        <f t="array" ref="B68">IF(ROW()=2,Start!$G$3,IFERROR(INDEX(tblAnalyse[Datum],_xlfn.AGGREGATE(15,6,(ROW(tblAnalyse[Datum])-ROW(INDEX(tblAnalyse[Datum],1))+1)/(tblAnalyse[Datum]&lt;&gt;""),ROW()-2)),""))</f>
        <v/>
      </c>
      <c r="C68" s="48" t="str" cm="1">
        <f t="array" ref="C68">IF(ROW()=2,Start!$E$17,IF(B2="","",IFERROR(INDEX(tblAnalyse[Chrom],_xlfn.AGGREGATE(15,6,(ROW(tblAnalyse[Datum])-ROW(INDEX(tblAnalyse[Datum],1))+1)/(tblAnalyse[Datum]&lt;&gt;""),ROW()-2)),"")))</f>
        <v/>
      </c>
      <c r="D68" s="48" t="str">
        <f>IF(ROW()=2,Start!$G$17,IF(B68="","",MIN($I$5,MAX($I$4,D67 + $I$2*(Start!$E$17-C68) - IF(C68 &gt; Start!$E$17, $I$3*E68, 0)))))</f>
        <v/>
      </c>
      <c r="E68" s="49" t="str">
        <f t="shared" ca="1" si="1"/>
        <v/>
      </c>
      <c r="F68" s="49" t="str" cm="1">
        <f t="array" ref="F68">IF(ROW()=2,0,IF(B68="","",IFERROR(INDEX(tblAnalyse[Kumulative Zeit],_xlfn.AGGREGATE(15,6,(ROW(tblAnalyse[Datum])-ROW(INDEX(tblAnalyse[Datum],1))+1)/(tblAnalyse[Datum]&lt;&gt;""),ROW()-2)),"")))</f>
        <v/>
      </c>
      <c r="G68" s="45"/>
      <c r="H68" s="45"/>
      <c r="I68" s="45"/>
      <c r="J68" s="45"/>
      <c r="K68" s="45"/>
      <c r="L68" s="45"/>
      <c r="M68" s="45"/>
      <c r="N68" s="45"/>
      <c r="O68" s="45"/>
      <c r="P68" s="45"/>
      <c r="Q68" s="45"/>
      <c r="R68" s="45"/>
      <c r="S68" s="45"/>
      <c r="T68" s="45"/>
      <c r="U68" s="45"/>
    </row>
    <row r="69" spans="1:21" ht="15" customHeight="1" x14ac:dyDescent="0.25">
      <c r="A69" s="60" t="str">
        <f>IF(B69="","",COUNT($B$3:B69))</f>
        <v/>
      </c>
      <c r="B69" s="47" t="str" cm="1">
        <f t="array" ref="B69">IF(ROW()=2,Start!$G$3,IFERROR(INDEX(tblAnalyse[Datum],_xlfn.AGGREGATE(15,6,(ROW(tblAnalyse[Datum])-ROW(INDEX(tblAnalyse[Datum],1))+1)/(tblAnalyse[Datum]&lt;&gt;""),ROW()-2)),""))</f>
        <v/>
      </c>
      <c r="C69" s="48" t="str" cm="1">
        <f t="array" ref="C69">IF(ROW()=2,Start!$E$17,IF(B2="","",IFERROR(INDEX(tblAnalyse[Chrom],_xlfn.AGGREGATE(15,6,(ROW(tblAnalyse[Datum])-ROW(INDEX(tblAnalyse[Datum],1))+1)/(tblAnalyse[Datum]&lt;&gt;""),ROW()-2)),"")))</f>
        <v/>
      </c>
      <c r="D69" s="48" t="str">
        <f>IF(ROW()=2,Start!$G$17,IF(B69="","",MIN($I$5,MAX($I$4,D68 + $I$2*(Start!$E$17-C69) - IF(C69 &gt; Start!$E$17, $I$3*E69, 0)))))</f>
        <v/>
      </c>
      <c r="E69" s="49" t="str">
        <f t="shared" ca="1" si="1"/>
        <v/>
      </c>
      <c r="F69" s="49" t="str" cm="1">
        <f t="array" ref="F69">IF(ROW()=2,0,IF(B69="","",IFERROR(INDEX(tblAnalyse[Kumulative Zeit],_xlfn.AGGREGATE(15,6,(ROW(tblAnalyse[Datum])-ROW(INDEX(tblAnalyse[Datum],1))+1)/(tblAnalyse[Datum]&lt;&gt;""),ROW()-2)),"")))</f>
        <v/>
      </c>
      <c r="G69" s="45"/>
      <c r="H69" s="45"/>
      <c r="I69" s="45"/>
      <c r="J69" s="45"/>
      <c r="K69" s="45"/>
      <c r="L69" s="45"/>
      <c r="M69" s="45"/>
      <c r="N69" s="45"/>
      <c r="O69" s="45"/>
      <c r="P69" s="45"/>
      <c r="Q69" s="45"/>
      <c r="R69" s="45"/>
      <c r="S69" s="45"/>
      <c r="T69" s="45"/>
      <c r="U69" s="45"/>
    </row>
    <row r="70" spans="1:21" ht="15" customHeight="1" x14ac:dyDescent="0.25">
      <c r="A70" s="60" t="str">
        <f>IF(B70="","",COUNT($B$3:B70))</f>
        <v/>
      </c>
      <c r="B70" s="47" t="str" cm="1">
        <f t="array" ref="B70">IF(ROW()=2,Start!$G$3,IFERROR(INDEX(tblAnalyse[Datum],_xlfn.AGGREGATE(15,6,(ROW(tblAnalyse[Datum])-ROW(INDEX(tblAnalyse[Datum],1))+1)/(tblAnalyse[Datum]&lt;&gt;""),ROW()-2)),""))</f>
        <v/>
      </c>
      <c r="C70" s="48" t="str" cm="1">
        <f t="array" ref="C70">IF(ROW()=2,Start!$E$17,IF(B2="","",IFERROR(INDEX(tblAnalyse[Chrom],_xlfn.AGGREGATE(15,6,(ROW(tblAnalyse[Datum])-ROW(INDEX(tblAnalyse[Datum],1))+1)/(tblAnalyse[Datum]&lt;&gt;""),ROW()-2)),"")))</f>
        <v/>
      </c>
      <c r="D70" s="48" t="str">
        <f>IF(ROW()=2,Start!$G$17,IF(B70="","",MIN($I$5,MAX($I$4,D69 + $I$2*(Start!$E$17-C70) - IF(C70 &gt; Start!$E$17, $I$3*E70, 0)))))</f>
        <v/>
      </c>
      <c r="E70" s="49" t="str">
        <f t="shared" ca="1" si="1"/>
        <v/>
      </c>
      <c r="F70" s="49" t="str" cm="1">
        <f t="array" ref="F70">IF(ROW()=2,0,IF(B70="","",IFERROR(INDEX(tblAnalyse[Kumulative Zeit],_xlfn.AGGREGATE(15,6,(ROW(tblAnalyse[Datum])-ROW(INDEX(tblAnalyse[Datum],1))+1)/(tblAnalyse[Datum]&lt;&gt;""),ROW()-2)),"")))</f>
        <v/>
      </c>
      <c r="G70" s="45"/>
      <c r="H70" s="45"/>
      <c r="I70" s="45"/>
      <c r="J70" s="45"/>
      <c r="K70" s="45"/>
      <c r="L70" s="45"/>
      <c r="M70" s="45"/>
      <c r="N70" s="45"/>
      <c r="O70" s="45"/>
      <c r="P70" s="45"/>
      <c r="Q70" s="45"/>
      <c r="R70" s="45"/>
      <c r="S70" s="45"/>
      <c r="T70" s="45"/>
      <c r="U70" s="45"/>
    </row>
    <row r="71" spans="1:21" ht="15" customHeight="1" x14ac:dyDescent="0.25">
      <c r="A71" s="60" t="str">
        <f>IF(B71="","",COUNT($B$3:B71))</f>
        <v/>
      </c>
      <c r="B71" s="47" t="str" cm="1">
        <f t="array" ref="B71">IF(ROW()=2,Start!$G$3,IFERROR(INDEX(tblAnalyse[Datum],_xlfn.AGGREGATE(15,6,(ROW(tblAnalyse[Datum])-ROW(INDEX(tblAnalyse[Datum],1))+1)/(tblAnalyse[Datum]&lt;&gt;""),ROW()-2)),""))</f>
        <v/>
      </c>
      <c r="C71" s="48" t="str" cm="1">
        <f t="array" ref="C71">IF(ROW()=2,Start!$E$17,IF(B2="","",IFERROR(INDEX(tblAnalyse[Chrom],_xlfn.AGGREGATE(15,6,(ROW(tblAnalyse[Datum])-ROW(INDEX(tblAnalyse[Datum],1))+1)/(tblAnalyse[Datum]&lt;&gt;""),ROW()-2)),"")))</f>
        <v/>
      </c>
      <c r="D71" s="48" t="str">
        <f>IF(ROW()=2,Start!$G$17,IF(B71="","",MIN($I$5,MAX($I$4,D70 + $I$2*(Start!$E$17-C71) - IF(C71 &gt; Start!$E$17, $I$3*E71, 0)))))</f>
        <v/>
      </c>
      <c r="E71" s="49" t="str">
        <f t="shared" ca="1" si="1"/>
        <v/>
      </c>
      <c r="F71" s="49" t="str" cm="1">
        <f t="array" ref="F71">IF(ROW()=2,0,IF(B71="","",IFERROR(INDEX(tblAnalyse[Kumulative Zeit],_xlfn.AGGREGATE(15,6,(ROW(tblAnalyse[Datum])-ROW(INDEX(tblAnalyse[Datum],1))+1)/(tblAnalyse[Datum]&lt;&gt;""),ROW()-2)),"")))</f>
        <v/>
      </c>
      <c r="G71" s="45"/>
      <c r="H71" s="45"/>
      <c r="I71" s="45"/>
      <c r="J71" s="45"/>
      <c r="K71" s="45"/>
      <c r="L71" s="45"/>
      <c r="M71" s="45"/>
      <c r="N71" s="45"/>
      <c r="O71" s="45"/>
      <c r="P71" s="45"/>
      <c r="Q71" s="45"/>
      <c r="R71" s="45"/>
      <c r="S71" s="45"/>
      <c r="T71" s="45"/>
      <c r="U71" s="45"/>
    </row>
    <row r="72" spans="1:21" ht="15" customHeight="1" x14ac:dyDescent="0.25">
      <c r="A72" s="60" t="str">
        <f>IF(B72="","",COUNT($B$3:B72))</f>
        <v/>
      </c>
      <c r="B72" s="47" t="str" cm="1">
        <f t="array" ref="B72">IF(ROW()=2,Start!$G$3,IFERROR(INDEX(tblAnalyse[Datum],_xlfn.AGGREGATE(15,6,(ROW(tblAnalyse[Datum])-ROW(INDEX(tblAnalyse[Datum],1))+1)/(tblAnalyse[Datum]&lt;&gt;""),ROW()-2)),""))</f>
        <v/>
      </c>
      <c r="C72" s="48" t="str" cm="1">
        <f t="array" ref="C72">IF(ROW()=2,Start!$E$17,IF(B2="","",IFERROR(INDEX(tblAnalyse[Chrom],_xlfn.AGGREGATE(15,6,(ROW(tblAnalyse[Datum])-ROW(INDEX(tblAnalyse[Datum],1))+1)/(tblAnalyse[Datum]&lt;&gt;""),ROW()-2)),"")))</f>
        <v/>
      </c>
      <c r="D72" s="48" t="str">
        <f>IF(ROW()=2,Start!$G$17,IF(B72="","",MIN($I$5,MAX($I$4,D71 + $I$2*(Start!$E$17-C72) - IF(C72 &gt; Start!$E$17, $I$3*E72, 0)))))</f>
        <v/>
      </c>
      <c r="E72" s="49" t="str">
        <f t="shared" ca="1" si="1"/>
        <v/>
      </c>
      <c r="F72" s="49" t="str" cm="1">
        <f t="array" ref="F72">IF(ROW()=2,0,IF(B72="","",IFERROR(INDEX(tblAnalyse[Kumulative Zeit],_xlfn.AGGREGATE(15,6,(ROW(tblAnalyse[Datum])-ROW(INDEX(tblAnalyse[Datum],1))+1)/(tblAnalyse[Datum]&lt;&gt;""),ROW()-2)),"")))</f>
        <v/>
      </c>
      <c r="G72" s="45"/>
      <c r="H72" s="45"/>
      <c r="I72" s="45"/>
      <c r="J72" s="45"/>
      <c r="K72" s="45"/>
      <c r="L72" s="45"/>
      <c r="M72" s="45"/>
      <c r="N72" s="45"/>
      <c r="O72" s="45"/>
      <c r="P72" s="45"/>
      <c r="Q72" s="45"/>
      <c r="R72" s="45"/>
      <c r="S72" s="45"/>
      <c r="T72" s="45"/>
      <c r="U72" s="45"/>
    </row>
    <row r="73" spans="1:21" ht="15" customHeight="1" x14ac:dyDescent="0.25">
      <c r="A73" s="60" t="str">
        <f>IF(B73="","",COUNT($B$3:B73))</f>
        <v/>
      </c>
      <c r="B73" s="47" t="str" cm="1">
        <f t="array" ref="B73">IF(ROW()=2,Start!$G$3,IFERROR(INDEX(tblAnalyse[Datum],_xlfn.AGGREGATE(15,6,(ROW(tblAnalyse[Datum])-ROW(INDEX(tblAnalyse[Datum],1))+1)/(tblAnalyse[Datum]&lt;&gt;""),ROW()-2)),""))</f>
        <v/>
      </c>
      <c r="C73" s="48" t="str" cm="1">
        <f t="array" ref="C73">IF(ROW()=2,Start!$E$17,IF(B2="","",IFERROR(INDEX(tblAnalyse[Chrom],_xlfn.AGGREGATE(15,6,(ROW(tblAnalyse[Datum])-ROW(INDEX(tblAnalyse[Datum],1))+1)/(tblAnalyse[Datum]&lt;&gt;""),ROW()-2)),"")))</f>
        <v/>
      </c>
      <c r="D73" s="48" t="str">
        <f>IF(ROW()=2,Start!$G$17,IF(B73="","",MIN($I$5,MAX($I$4,D72 + $I$2*(Start!$E$17-C73) - IF(C73 &gt; Start!$E$17, $I$3*E73, 0)))))</f>
        <v/>
      </c>
      <c r="E73" s="49" t="str">
        <f t="shared" ca="1" si="1"/>
        <v/>
      </c>
      <c r="F73" s="49" t="str" cm="1">
        <f t="array" ref="F73">IF(ROW()=2,0,IF(B73="","",IFERROR(INDEX(tblAnalyse[Kumulative Zeit],_xlfn.AGGREGATE(15,6,(ROW(tblAnalyse[Datum])-ROW(INDEX(tblAnalyse[Datum],1))+1)/(tblAnalyse[Datum]&lt;&gt;""),ROW()-2)),"")))</f>
        <v/>
      </c>
      <c r="G73" s="45"/>
      <c r="H73" s="45"/>
      <c r="I73" s="45"/>
      <c r="J73" s="45"/>
      <c r="K73" s="45"/>
      <c r="L73" s="45"/>
      <c r="M73" s="45"/>
      <c r="N73" s="45"/>
      <c r="O73" s="45"/>
      <c r="P73" s="45"/>
      <c r="Q73" s="45"/>
      <c r="R73" s="45"/>
      <c r="S73" s="45"/>
      <c r="T73" s="45"/>
      <c r="U73" s="45"/>
    </row>
    <row r="74" spans="1:21" ht="15" customHeight="1" x14ac:dyDescent="0.25">
      <c r="A74" s="60" t="str">
        <f>IF(B74="","",COUNT($B$3:B74))</f>
        <v/>
      </c>
      <c r="B74" s="47" t="str" cm="1">
        <f t="array" ref="B74">IF(ROW()=2,Start!$G$3,IFERROR(INDEX(tblAnalyse[Datum],_xlfn.AGGREGATE(15,6,(ROW(tblAnalyse[Datum])-ROW(INDEX(tblAnalyse[Datum],1))+1)/(tblAnalyse[Datum]&lt;&gt;""),ROW()-2)),""))</f>
        <v/>
      </c>
      <c r="C74" s="48" t="str" cm="1">
        <f t="array" ref="C74">IF(ROW()=2,Start!$E$17,IF(B2="","",IFERROR(INDEX(tblAnalyse[Chrom],_xlfn.AGGREGATE(15,6,(ROW(tblAnalyse[Datum])-ROW(INDEX(tblAnalyse[Datum],1))+1)/(tblAnalyse[Datum]&lt;&gt;""),ROW()-2)),"")))</f>
        <v/>
      </c>
      <c r="D74" s="48" t="str">
        <f>IF(ROW()=2,Start!$G$17,IF(B74="","",MIN($I$5,MAX($I$4,D73 + $I$2*(Start!$E$17-C74) - IF(C74 &gt; Start!$E$17, $I$3*E74, 0)))))</f>
        <v/>
      </c>
      <c r="E74" s="49" t="str">
        <f t="shared" ca="1" si="1"/>
        <v/>
      </c>
      <c r="F74" s="49" t="str" cm="1">
        <f t="array" ref="F74">IF(ROW()=2,0,IF(B74="","",IFERROR(INDEX(tblAnalyse[Kumulative Zeit],_xlfn.AGGREGATE(15,6,(ROW(tblAnalyse[Datum])-ROW(INDEX(tblAnalyse[Datum],1))+1)/(tblAnalyse[Datum]&lt;&gt;""),ROW()-2)),"")))</f>
        <v/>
      </c>
      <c r="G74" s="45"/>
      <c r="H74" s="45"/>
      <c r="I74" s="45"/>
      <c r="J74" s="45"/>
      <c r="K74" s="45"/>
      <c r="L74" s="45"/>
      <c r="M74" s="45"/>
      <c r="N74" s="45"/>
      <c r="O74" s="45"/>
      <c r="P74" s="45"/>
      <c r="Q74" s="45"/>
      <c r="R74" s="45"/>
      <c r="S74" s="45"/>
      <c r="T74" s="45"/>
      <c r="U74" s="45"/>
    </row>
    <row r="75" spans="1:21" ht="15" customHeight="1" x14ac:dyDescent="0.25">
      <c r="A75" s="60" t="str">
        <f>IF(B75="","",COUNT($B$3:B75))</f>
        <v/>
      </c>
      <c r="B75" s="47" t="str" cm="1">
        <f t="array" ref="B75">IF(ROW()=2,Start!$G$3,IFERROR(INDEX(tblAnalyse[Datum],_xlfn.AGGREGATE(15,6,(ROW(tblAnalyse[Datum])-ROW(INDEX(tblAnalyse[Datum],1))+1)/(tblAnalyse[Datum]&lt;&gt;""),ROW()-2)),""))</f>
        <v/>
      </c>
      <c r="C75" s="48" t="str" cm="1">
        <f t="array" ref="C75">IF(ROW()=2,Start!$E$17,IF(B2="","",IFERROR(INDEX(tblAnalyse[Chrom],_xlfn.AGGREGATE(15,6,(ROW(tblAnalyse[Datum])-ROW(INDEX(tblAnalyse[Datum],1))+1)/(tblAnalyse[Datum]&lt;&gt;""),ROW()-2)),"")))</f>
        <v/>
      </c>
      <c r="D75" s="48" t="str">
        <f>IF(ROW()=2,Start!$G$17,IF(B75="","",MIN($I$5,MAX($I$4,D74 + $I$2*(Start!$E$17-C75) - IF(C75 &gt; Start!$E$17, $I$3*E75, 0)))))</f>
        <v/>
      </c>
      <c r="E75" s="49" t="str">
        <f t="shared" ca="1" si="1"/>
        <v/>
      </c>
      <c r="F75" s="49" t="str" cm="1">
        <f t="array" ref="F75">IF(ROW()=2,0,IF(B75="","",IFERROR(INDEX(tblAnalyse[Kumulative Zeit],_xlfn.AGGREGATE(15,6,(ROW(tblAnalyse[Datum])-ROW(INDEX(tblAnalyse[Datum],1))+1)/(tblAnalyse[Datum]&lt;&gt;""),ROW()-2)),"")))</f>
        <v/>
      </c>
      <c r="G75" s="45"/>
      <c r="H75" s="45"/>
      <c r="I75" s="45"/>
      <c r="J75" s="45"/>
      <c r="K75" s="45"/>
      <c r="L75" s="45"/>
      <c r="M75" s="45"/>
      <c r="N75" s="45"/>
      <c r="O75" s="45"/>
      <c r="P75" s="45"/>
      <c r="Q75" s="45"/>
      <c r="R75" s="45"/>
      <c r="S75" s="45"/>
      <c r="T75" s="45"/>
      <c r="U75" s="45"/>
    </row>
    <row r="76" spans="1:21" ht="15" customHeight="1" x14ac:dyDescent="0.25">
      <c r="A76" s="60" t="str">
        <f>IF(B76="","",COUNT($B$3:B76))</f>
        <v/>
      </c>
      <c r="B76" s="47" t="str" cm="1">
        <f t="array" ref="B76">IF(ROW()=2,Start!$G$3,IFERROR(INDEX(tblAnalyse[Datum],_xlfn.AGGREGATE(15,6,(ROW(tblAnalyse[Datum])-ROW(INDEX(tblAnalyse[Datum],1))+1)/(tblAnalyse[Datum]&lt;&gt;""),ROW()-2)),""))</f>
        <v/>
      </c>
      <c r="C76" s="48" t="str" cm="1">
        <f t="array" ref="C76">IF(ROW()=2,Start!$E$17,IF(B2="","",IFERROR(INDEX(tblAnalyse[Chrom],_xlfn.AGGREGATE(15,6,(ROW(tblAnalyse[Datum])-ROW(INDEX(tblAnalyse[Datum],1))+1)/(tblAnalyse[Datum]&lt;&gt;""),ROW()-2)),"")))</f>
        <v/>
      </c>
      <c r="D76" s="48" t="str">
        <f>IF(ROW()=2,Start!$G$17,IF(B76="","",MIN($I$5,MAX($I$4,D75 + $I$2*(Start!$E$17-C76) - IF(C76 &gt; Start!$E$17, $I$3*E76, 0)))))</f>
        <v/>
      </c>
      <c r="E76" s="49" t="str">
        <f t="shared" ca="1" si="1"/>
        <v/>
      </c>
      <c r="F76" s="49" t="str" cm="1">
        <f t="array" ref="F76">IF(ROW()=2,0,IF(B76="","",IFERROR(INDEX(tblAnalyse[Kumulative Zeit],_xlfn.AGGREGATE(15,6,(ROW(tblAnalyse[Datum])-ROW(INDEX(tblAnalyse[Datum],1))+1)/(tblAnalyse[Datum]&lt;&gt;""),ROW()-2)),"")))</f>
        <v/>
      </c>
      <c r="G76" s="45"/>
      <c r="H76" s="45"/>
      <c r="I76" s="45"/>
      <c r="J76" s="45"/>
      <c r="K76" s="45"/>
      <c r="L76" s="45"/>
      <c r="M76" s="45"/>
      <c r="N76" s="45"/>
      <c r="O76" s="45"/>
      <c r="P76" s="45"/>
      <c r="Q76" s="45"/>
      <c r="R76" s="45"/>
      <c r="S76" s="45"/>
      <c r="T76" s="45"/>
      <c r="U76" s="45"/>
    </row>
    <row r="77" spans="1:21" ht="15" customHeight="1" x14ac:dyDescent="0.25">
      <c r="A77" s="60" t="str">
        <f>IF(B77="","",COUNT($B$3:B77))</f>
        <v/>
      </c>
      <c r="B77" s="47" t="str" cm="1">
        <f t="array" ref="B77">IF(ROW()=2,Start!$G$3,IFERROR(INDEX(tblAnalyse[Datum],_xlfn.AGGREGATE(15,6,(ROW(tblAnalyse[Datum])-ROW(INDEX(tblAnalyse[Datum],1))+1)/(tblAnalyse[Datum]&lt;&gt;""),ROW()-2)),""))</f>
        <v/>
      </c>
      <c r="C77" s="48" t="str" cm="1">
        <f t="array" ref="C77">IF(ROW()=2,Start!$E$17,IF(B2="","",IFERROR(INDEX(tblAnalyse[Chrom],_xlfn.AGGREGATE(15,6,(ROW(tblAnalyse[Datum])-ROW(INDEX(tblAnalyse[Datum],1))+1)/(tblAnalyse[Datum]&lt;&gt;""),ROW()-2)),"")))</f>
        <v/>
      </c>
      <c r="D77" s="48" t="str">
        <f>IF(ROW()=2,Start!$G$17,IF(B77="","",MIN($I$5,MAX($I$4,D76 + $I$2*(Start!$E$17-C77) - IF(C77 &gt; Start!$E$17, $I$3*E77, 0)))))</f>
        <v/>
      </c>
      <c r="E77" s="49" t="str">
        <f t="shared" ca="1" si="1"/>
        <v/>
      </c>
      <c r="F77" s="49" t="str" cm="1">
        <f t="array" ref="F77">IF(ROW()=2,0,IF(B77="","",IFERROR(INDEX(tblAnalyse[Kumulative Zeit],_xlfn.AGGREGATE(15,6,(ROW(tblAnalyse[Datum])-ROW(INDEX(tblAnalyse[Datum],1))+1)/(tblAnalyse[Datum]&lt;&gt;""),ROW()-2)),"")))</f>
        <v/>
      </c>
      <c r="G77" s="45"/>
      <c r="H77" s="45"/>
      <c r="I77" s="45"/>
      <c r="J77" s="45"/>
      <c r="K77" s="45"/>
      <c r="L77" s="45"/>
      <c r="M77" s="45"/>
      <c r="N77" s="45"/>
      <c r="O77" s="45"/>
      <c r="P77" s="45"/>
      <c r="Q77" s="45"/>
      <c r="R77" s="45"/>
      <c r="S77" s="45"/>
      <c r="T77" s="45"/>
      <c r="U77" s="45"/>
    </row>
    <row r="78" spans="1:21" ht="15" customHeight="1" x14ac:dyDescent="0.25">
      <c r="A78" s="60" t="str">
        <f>IF(B78="","",COUNT($B$3:B78))</f>
        <v/>
      </c>
      <c r="B78" s="47" t="str" cm="1">
        <f t="array" ref="B78">IF(ROW()=2,Start!$G$3,IFERROR(INDEX(tblAnalyse[Datum],_xlfn.AGGREGATE(15,6,(ROW(tblAnalyse[Datum])-ROW(INDEX(tblAnalyse[Datum],1))+1)/(tblAnalyse[Datum]&lt;&gt;""),ROW()-2)),""))</f>
        <v/>
      </c>
      <c r="C78" s="48" t="str" cm="1">
        <f t="array" ref="C78">IF(ROW()=2,Start!$E$17,IF(B2="","",IFERROR(INDEX(tblAnalyse[Chrom],_xlfn.AGGREGATE(15,6,(ROW(tblAnalyse[Datum])-ROW(INDEX(tblAnalyse[Datum],1))+1)/(tblAnalyse[Datum]&lt;&gt;""),ROW()-2)),"")))</f>
        <v/>
      </c>
      <c r="D78" s="48" t="str">
        <f>IF(ROW()=2,Start!$G$17,IF(B78="","",MIN($I$5,MAX($I$4,D77 + $I$2*(Start!$E$17-C78) - IF(C78 &gt; Start!$E$17, $I$3*E78, 0)))))</f>
        <v/>
      </c>
      <c r="E78" s="49" t="str">
        <f t="shared" ca="1" si="1"/>
        <v/>
      </c>
      <c r="F78" s="49" t="str" cm="1">
        <f t="array" ref="F78">IF(ROW()=2,0,IF(B78="","",IFERROR(INDEX(tblAnalyse[Kumulative Zeit],_xlfn.AGGREGATE(15,6,(ROW(tblAnalyse[Datum])-ROW(INDEX(tblAnalyse[Datum],1))+1)/(tblAnalyse[Datum]&lt;&gt;""),ROW()-2)),"")))</f>
        <v/>
      </c>
      <c r="G78" s="45"/>
      <c r="H78" s="45"/>
      <c r="I78" s="45"/>
      <c r="J78" s="45"/>
      <c r="K78" s="45"/>
      <c r="L78" s="45"/>
      <c r="M78" s="45"/>
      <c r="N78" s="45"/>
      <c r="O78" s="45"/>
      <c r="P78" s="45"/>
      <c r="Q78" s="45"/>
      <c r="R78" s="45"/>
      <c r="S78" s="45"/>
      <c r="T78" s="45"/>
      <c r="U78" s="45"/>
    </row>
    <row r="79" spans="1:21" ht="15" customHeight="1" x14ac:dyDescent="0.25">
      <c r="A79" s="60" t="str">
        <f>IF(B79="","",COUNT($B$3:B79))</f>
        <v/>
      </c>
      <c r="B79" s="47" t="str" cm="1">
        <f t="array" ref="B79">IF(ROW()=2,Start!$G$3,IFERROR(INDEX(tblAnalyse[Datum],_xlfn.AGGREGATE(15,6,(ROW(tblAnalyse[Datum])-ROW(INDEX(tblAnalyse[Datum],1))+1)/(tblAnalyse[Datum]&lt;&gt;""),ROW()-2)),""))</f>
        <v/>
      </c>
      <c r="C79" s="48" t="str" cm="1">
        <f t="array" ref="C79">IF(ROW()=2,Start!$E$17,IF(B2="","",IFERROR(INDEX(tblAnalyse[Chrom],_xlfn.AGGREGATE(15,6,(ROW(tblAnalyse[Datum])-ROW(INDEX(tblAnalyse[Datum],1))+1)/(tblAnalyse[Datum]&lt;&gt;""),ROW()-2)),"")))</f>
        <v/>
      </c>
      <c r="D79" s="48" t="str">
        <f>IF(ROW()=2,Start!$G$17,IF(B79="","",MIN($I$5,MAX($I$4,D78 + $I$2*(Start!$E$17-C79) - IF(C79 &gt; Start!$E$17, $I$3*E79, 0)))))</f>
        <v/>
      </c>
      <c r="E79" s="49" t="str">
        <f t="shared" ca="1" si="1"/>
        <v/>
      </c>
      <c r="F79" s="49" t="str" cm="1">
        <f t="array" ref="F79">IF(ROW()=2,0,IF(B79="","",IFERROR(INDEX(tblAnalyse[Kumulative Zeit],_xlfn.AGGREGATE(15,6,(ROW(tblAnalyse[Datum])-ROW(INDEX(tblAnalyse[Datum],1))+1)/(tblAnalyse[Datum]&lt;&gt;""),ROW()-2)),"")))</f>
        <v/>
      </c>
      <c r="G79" s="45"/>
      <c r="H79" s="45"/>
      <c r="I79" s="45"/>
      <c r="J79" s="45"/>
      <c r="K79" s="45"/>
      <c r="L79" s="45"/>
      <c r="M79" s="45"/>
      <c r="N79" s="45"/>
      <c r="O79" s="45"/>
      <c r="P79" s="45"/>
      <c r="Q79" s="45"/>
      <c r="R79" s="45"/>
      <c r="S79" s="45"/>
      <c r="T79" s="45"/>
      <c r="U79" s="45"/>
    </row>
    <row r="80" spans="1:21" ht="15" customHeight="1" x14ac:dyDescent="0.25">
      <c r="A80" s="60" t="str">
        <f>IF(B80="","",COUNT($B$3:B80))</f>
        <v/>
      </c>
      <c r="B80" s="47" t="str" cm="1">
        <f t="array" ref="B80">IF(ROW()=2,Start!$G$3,IFERROR(INDEX(tblAnalyse[Datum],_xlfn.AGGREGATE(15,6,(ROW(tblAnalyse[Datum])-ROW(INDEX(tblAnalyse[Datum],1))+1)/(tblAnalyse[Datum]&lt;&gt;""),ROW()-2)),""))</f>
        <v/>
      </c>
      <c r="C80" s="48" t="str" cm="1">
        <f t="array" ref="C80">IF(ROW()=2,Start!$E$17,IF(B2="","",IFERROR(INDEX(tblAnalyse[Chrom],_xlfn.AGGREGATE(15,6,(ROW(tblAnalyse[Datum])-ROW(INDEX(tblAnalyse[Datum],1))+1)/(tblAnalyse[Datum]&lt;&gt;""),ROW()-2)),"")))</f>
        <v/>
      </c>
      <c r="D80" s="48" t="str">
        <f>IF(ROW()=2,Start!$G$17,IF(B80="","",MIN($I$5,MAX($I$4,D79 + $I$2*(Start!$E$17-C80) - IF(C80 &gt; Start!$E$17, $I$3*E80, 0)))))</f>
        <v/>
      </c>
      <c r="E80" s="49" t="str">
        <f t="shared" ca="1" si="1"/>
        <v/>
      </c>
      <c r="F80" s="49" t="str" cm="1">
        <f t="array" ref="F80">IF(ROW()=2,0,IF(B80="","",IFERROR(INDEX(tblAnalyse[Kumulative Zeit],_xlfn.AGGREGATE(15,6,(ROW(tblAnalyse[Datum])-ROW(INDEX(tblAnalyse[Datum],1))+1)/(tblAnalyse[Datum]&lt;&gt;""),ROW()-2)),"")))</f>
        <v/>
      </c>
      <c r="G80" s="45"/>
      <c r="H80" s="45"/>
      <c r="I80" s="45"/>
      <c r="J80" s="45"/>
      <c r="K80" s="45"/>
      <c r="L80" s="45"/>
      <c r="M80" s="45"/>
      <c r="N80" s="45"/>
      <c r="O80" s="45"/>
      <c r="P80" s="45"/>
      <c r="Q80" s="45"/>
      <c r="R80" s="45"/>
      <c r="S80" s="45"/>
      <c r="T80" s="45"/>
      <c r="U80" s="45"/>
    </row>
    <row r="81" spans="1:21" ht="15" customHeight="1" x14ac:dyDescent="0.25">
      <c r="A81" s="60" t="str">
        <f>IF(B81="","",COUNT($B$3:B81))</f>
        <v/>
      </c>
      <c r="B81" s="47" t="str" cm="1">
        <f t="array" ref="B81">IF(ROW()=2,Start!$G$3,IFERROR(INDEX(tblAnalyse[Datum],_xlfn.AGGREGATE(15,6,(ROW(tblAnalyse[Datum])-ROW(INDEX(tblAnalyse[Datum],1))+1)/(tblAnalyse[Datum]&lt;&gt;""),ROW()-2)),""))</f>
        <v/>
      </c>
      <c r="C81" s="48" t="str" cm="1">
        <f t="array" ref="C81">IF(ROW()=2,Start!$E$17,IF(B2="","",IFERROR(INDEX(tblAnalyse[Chrom],_xlfn.AGGREGATE(15,6,(ROW(tblAnalyse[Datum])-ROW(INDEX(tblAnalyse[Datum],1))+1)/(tblAnalyse[Datum]&lt;&gt;""),ROW()-2)),"")))</f>
        <v/>
      </c>
      <c r="D81" s="48" t="str">
        <f>IF(ROW()=2,Start!$G$17,IF(B81="","",MIN($I$5,MAX($I$4,D80 + $I$2*(Start!$E$17-C81) - IF(C81 &gt; Start!$E$17, $I$3*E81, 0)))))</f>
        <v/>
      </c>
      <c r="E81" s="49" t="str">
        <f t="shared" ca="1" si="1"/>
        <v/>
      </c>
      <c r="F81" s="49" t="str" cm="1">
        <f t="array" ref="F81">IF(ROW()=2,0,IF(B81="","",IFERROR(INDEX(tblAnalyse[Kumulative Zeit],_xlfn.AGGREGATE(15,6,(ROW(tblAnalyse[Datum])-ROW(INDEX(tblAnalyse[Datum],1))+1)/(tblAnalyse[Datum]&lt;&gt;""),ROW()-2)),"")))</f>
        <v/>
      </c>
      <c r="G81" s="45"/>
      <c r="H81" s="45"/>
      <c r="I81" s="45"/>
      <c r="J81" s="45"/>
      <c r="K81" s="45"/>
      <c r="L81" s="45"/>
      <c r="M81" s="45"/>
      <c r="N81" s="45"/>
      <c r="O81" s="45"/>
      <c r="P81" s="45"/>
      <c r="Q81" s="45"/>
      <c r="R81" s="45"/>
      <c r="S81" s="45"/>
      <c r="T81" s="45"/>
      <c r="U81" s="45"/>
    </row>
    <row r="82" spans="1:21" ht="15" customHeight="1" x14ac:dyDescent="0.25">
      <c r="A82" s="60" t="str">
        <f>IF(B82="","",COUNT($B$3:B82))</f>
        <v/>
      </c>
      <c r="B82" s="47" t="str" cm="1">
        <f t="array" ref="B82">IF(ROW()=2,Start!$G$3,IFERROR(INDEX(tblAnalyse[Datum],_xlfn.AGGREGATE(15,6,(ROW(tblAnalyse[Datum])-ROW(INDEX(tblAnalyse[Datum],1))+1)/(tblAnalyse[Datum]&lt;&gt;""),ROW()-2)),""))</f>
        <v/>
      </c>
      <c r="C82" s="48" t="str" cm="1">
        <f t="array" ref="C82">IF(ROW()=2,Start!$E$17,IF(B2="","",IFERROR(INDEX(tblAnalyse[Chrom],_xlfn.AGGREGATE(15,6,(ROW(tblAnalyse[Datum])-ROW(INDEX(tblAnalyse[Datum],1))+1)/(tblAnalyse[Datum]&lt;&gt;""),ROW()-2)),"")))</f>
        <v/>
      </c>
      <c r="D82" s="48" t="str">
        <f>IF(ROW()=2,Start!$G$17,IF(B82="","",MIN($I$5,MAX($I$4,D81 + $I$2*(Start!$E$17-C82) - IF(C82 &gt; Start!$E$17, $I$3*E82, 0)))))</f>
        <v/>
      </c>
      <c r="E82" s="49" t="str">
        <f t="shared" ca="1" si="1"/>
        <v/>
      </c>
      <c r="F82" s="49" t="str" cm="1">
        <f t="array" ref="F82">IF(ROW()=2,0,IF(B82="","",IFERROR(INDEX(tblAnalyse[Kumulative Zeit],_xlfn.AGGREGATE(15,6,(ROW(tblAnalyse[Datum])-ROW(INDEX(tblAnalyse[Datum],1))+1)/(tblAnalyse[Datum]&lt;&gt;""),ROW()-2)),"")))</f>
        <v/>
      </c>
      <c r="G82" s="45"/>
      <c r="H82" s="45"/>
      <c r="I82" s="45"/>
      <c r="J82" s="45"/>
      <c r="K82" s="45"/>
      <c r="L82" s="45"/>
      <c r="M82" s="45"/>
      <c r="N82" s="45"/>
      <c r="O82" s="45"/>
      <c r="P82" s="45"/>
      <c r="Q82" s="45"/>
      <c r="R82" s="45"/>
      <c r="S82" s="45"/>
      <c r="T82" s="45"/>
      <c r="U82" s="45"/>
    </row>
    <row r="83" spans="1:21" ht="15" customHeight="1" x14ac:dyDescent="0.25">
      <c r="A83" s="60" t="str">
        <f>IF(B83="","",COUNT($B$3:B83))</f>
        <v/>
      </c>
      <c r="B83" s="47" t="str" cm="1">
        <f t="array" ref="B83">IF(ROW()=2,Start!$G$3,IFERROR(INDEX(tblAnalyse[Datum],_xlfn.AGGREGATE(15,6,(ROW(tblAnalyse[Datum])-ROW(INDEX(tblAnalyse[Datum],1))+1)/(tblAnalyse[Datum]&lt;&gt;""),ROW()-2)),""))</f>
        <v/>
      </c>
      <c r="C83" s="48" t="str" cm="1">
        <f t="array" ref="C83">IF(ROW()=2,Start!$E$17,IF(B2="","",IFERROR(INDEX(tblAnalyse[Chrom],_xlfn.AGGREGATE(15,6,(ROW(tblAnalyse[Datum])-ROW(INDEX(tblAnalyse[Datum],1))+1)/(tblAnalyse[Datum]&lt;&gt;""),ROW()-2)),"")))</f>
        <v/>
      </c>
      <c r="D83" s="48" t="str">
        <f>IF(ROW()=2,Start!$G$17,IF(B83="","",MIN($I$5,MAX($I$4,D82 + $I$2*(Start!$E$17-C83) - IF(C83 &gt; Start!$E$17, $I$3*E83, 0)))))</f>
        <v/>
      </c>
      <c r="E83" s="49" t="str">
        <f t="shared" ca="1" si="1"/>
        <v/>
      </c>
      <c r="F83" s="49" t="str" cm="1">
        <f t="array" ref="F83">IF(ROW()=2,0,IF(B83="","",IFERROR(INDEX(tblAnalyse[Kumulative Zeit],_xlfn.AGGREGATE(15,6,(ROW(tblAnalyse[Datum])-ROW(INDEX(tblAnalyse[Datum],1))+1)/(tblAnalyse[Datum]&lt;&gt;""),ROW()-2)),"")))</f>
        <v/>
      </c>
      <c r="G83" s="45"/>
      <c r="H83" s="45"/>
      <c r="I83" s="45"/>
      <c r="J83" s="45"/>
      <c r="K83" s="45"/>
      <c r="L83" s="45"/>
      <c r="M83" s="45"/>
      <c r="N83" s="45"/>
      <c r="O83" s="45"/>
      <c r="P83" s="45"/>
      <c r="Q83" s="45"/>
      <c r="R83" s="45"/>
      <c r="S83" s="45"/>
      <c r="T83" s="45"/>
      <c r="U83" s="45"/>
    </row>
    <row r="84" spans="1:21" ht="15" customHeight="1" x14ac:dyDescent="0.25">
      <c r="A84" s="60" t="str">
        <f>IF(B84="","",COUNT($B$3:B84))</f>
        <v/>
      </c>
      <c r="B84" s="47" t="str" cm="1">
        <f t="array" ref="B84">IF(ROW()=2,Start!$G$3,IFERROR(INDEX(tblAnalyse[Datum],_xlfn.AGGREGATE(15,6,(ROW(tblAnalyse[Datum])-ROW(INDEX(tblAnalyse[Datum],1))+1)/(tblAnalyse[Datum]&lt;&gt;""),ROW()-2)),""))</f>
        <v/>
      </c>
      <c r="C84" s="48" t="str" cm="1">
        <f t="array" ref="C84">IF(ROW()=2,Start!$E$17,IF(B2="","",IFERROR(INDEX(tblAnalyse[Chrom],_xlfn.AGGREGATE(15,6,(ROW(tblAnalyse[Datum])-ROW(INDEX(tblAnalyse[Datum],1))+1)/(tblAnalyse[Datum]&lt;&gt;""),ROW()-2)),"")))</f>
        <v/>
      </c>
      <c r="D84" s="48" t="str">
        <f>IF(ROW()=2,Start!$G$17,IF(B84="","",MIN($I$5,MAX($I$4,D83 + $I$2*(Start!$E$17-C84) - IF(C84 &gt; Start!$E$17, $I$3*E84, 0)))))</f>
        <v/>
      </c>
      <c r="E84" s="49" t="str">
        <f t="shared" ca="1" si="1"/>
        <v/>
      </c>
      <c r="F84" s="49" t="str" cm="1">
        <f t="array" ref="F84">IF(ROW()=2,0,IF(B84="","",IFERROR(INDEX(tblAnalyse[Kumulative Zeit],_xlfn.AGGREGATE(15,6,(ROW(tblAnalyse[Datum])-ROW(INDEX(tblAnalyse[Datum],1))+1)/(tblAnalyse[Datum]&lt;&gt;""),ROW()-2)),"")))</f>
        <v/>
      </c>
      <c r="G84" s="45"/>
      <c r="H84" s="45"/>
      <c r="I84" s="45"/>
      <c r="J84" s="45"/>
      <c r="K84" s="45"/>
      <c r="L84" s="45"/>
      <c r="M84" s="45"/>
      <c r="N84" s="45"/>
      <c r="O84" s="45"/>
      <c r="P84" s="45"/>
      <c r="Q84" s="45"/>
      <c r="R84" s="45"/>
      <c r="S84" s="45"/>
      <c r="T84" s="45"/>
      <c r="U84" s="45"/>
    </row>
    <row r="85" spans="1:21" ht="15" customHeight="1" x14ac:dyDescent="0.25">
      <c r="A85" s="60" t="str">
        <f>IF(B85="","",COUNT($B$3:B85))</f>
        <v/>
      </c>
      <c r="B85" s="47" t="str" cm="1">
        <f t="array" ref="B85">IF(ROW()=2,Start!$G$3,IFERROR(INDEX(tblAnalyse[Datum],_xlfn.AGGREGATE(15,6,(ROW(tblAnalyse[Datum])-ROW(INDEX(tblAnalyse[Datum],1))+1)/(tblAnalyse[Datum]&lt;&gt;""),ROW()-2)),""))</f>
        <v/>
      </c>
      <c r="C85" s="48" t="str" cm="1">
        <f t="array" ref="C85">IF(ROW()=2,Start!$E$17,IF(B2="","",IFERROR(INDEX(tblAnalyse[Chrom],_xlfn.AGGREGATE(15,6,(ROW(tblAnalyse[Datum])-ROW(INDEX(tblAnalyse[Datum],1))+1)/(tblAnalyse[Datum]&lt;&gt;""),ROW()-2)),"")))</f>
        <v/>
      </c>
      <c r="D85" s="48" t="str">
        <f>IF(ROW()=2,Start!$G$17,IF(B85="","",MIN($I$5,MAX($I$4,D84 + $I$2*(Start!$E$17-C85) - IF(C85 &gt; Start!$E$17, $I$3*E85, 0)))))</f>
        <v/>
      </c>
      <c r="E85" s="49" t="str">
        <f t="shared" ca="1" si="1"/>
        <v/>
      </c>
      <c r="F85" s="49" t="str" cm="1">
        <f t="array" ref="F85">IF(ROW()=2,0,IF(B85="","",IFERROR(INDEX(tblAnalyse[Kumulative Zeit],_xlfn.AGGREGATE(15,6,(ROW(tblAnalyse[Datum])-ROW(INDEX(tblAnalyse[Datum],1))+1)/(tblAnalyse[Datum]&lt;&gt;""),ROW()-2)),"")))</f>
        <v/>
      </c>
      <c r="G85" s="45"/>
      <c r="H85" s="45"/>
      <c r="I85" s="45"/>
      <c r="J85" s="45"/>
      <c r="K85" s="45"/>
      <c r="L85" s="45"/>
      <c r="M85" s="45"/>
      <c r="N85" s="45"/>
      <c r="O85" s="45"/>
      <c r="P85" s="45"/>
      <c r="Q85" s="45"/>
      <c r="R85" s="45"/>
      <c r="S85" s="45"/>
      <c r="T85" s="45"/>
      <c r="U85" s="45"/>
    </row>
    <row r="86" spans="1:21" ht="15" customHeight="1" x14ac:dyDescent="0.25">
      <c r="A86" s="60" t="str">
        <f>IF(B86="","",COUNT($B$3:B86))</f>
        <v/>
      </c>
      <c r="B86" s="47" t="str" cm="1">
        <f t="array" ref="B86">IF(ROW()=2,Start!$G$3,IFERROR(INDEX(tblAnalyse[Datum],_xlfn.AGGREGATE(15,6,(ROW(tblAnalyse[Datum])-ROW(INDEX(tblAnalyse[Datum],1))+1)/(tblAnalyse[Datum]&lt;&gt;""),ROW()-2)),""))</f>
        <v/>
      </c>
      <c r="C86" s="48" t="str" cm="1">
        <f t="array" ref="C86">IF(ROW()=2,Start!$E$17,IF(B2="","",IFERROR(INDEX(tblAnalyse[Chrom],_xlfn.AGGREGATE(15,6,(ROW(tblAnalyse[Datum])-ROW(INDEX(tblAnalyse[Datum],1))+1)/(tblAnalyse[Datum]&lt;&gt;""),ROW()-2)),"")))</f>
        <v/>
      </c>
      <c r="D86" s="48" t="str">
        <f>IF(ROW()=2,Start!$G$17,IF(B86="","",MIN($I$5,MAX($I$4,D85 + $I$2*(Start!$E$17-C86) - IF(C86 &gt; Start!$E$17, $I$3*E86, 0)))))</f>
        <v/>
      </c>
      <c r="E86" s="49" t="str">
        <f t="shared" ca="1" si="1"/>
        <v/>
      </c>
      <c r="F86" s="49" t="str" cm="1">
        <f t="array" ref="F86">IF(ROW()=2,0,IF(B86="","",IFERROR(INDEX(tblAnalyse[Kumulative Zeit],_xlfn.AGGREGATE(15,6,(ROW(tblAnalyse[Datum])-ROW(INDEX(tblAnalyse[Datum],1))+1)/(tblAnalyse[Datum]&lt;&gt;""),ROW()-2)),"")))</f>
        <v/>
      </c>
      <c r="G86" s="45"/>
      <c r="H86" s="45"/>
      <c r="I86" s="45"/>
      <c r="J86" s="45"/>
      <c r="K86" s="45"/>
      <c r="L86" s="45"/>
      <c r="M86" s="45"/>
      <c r="N86" s="45"/>
      <c r="O86" s="45"/>
      <c r="P86" s="45"/>
      <c r="Q86" s="45"/>
      <c r="R86" s="45"/>
      <c r="S86" s="45"/>
      <c r="T86" s="45"/>
      <c r="U86" s="45"/>
    </row>
    <row r="87" spans="1:21" ht="15" customHeight="1" x14ac:dyDescent="0.25">
      <c r="A87" s="60" t="str">
        <f>IF(B87="","",COUNT($B$3:B87))</f>
        <v/>
      </c>
      <c r="B87" s="47" t="str" cm="1">
        <f t="array" ref="B87">IF(ROW()=2,Start!$G$3,IFERROR(INDEX(tblAnalyse[Datum],_xlfn.AGGREGATE(15,6,(ROW(tblAnalyse[Datum])-ROW(INDEX(tblAnalyse[Datum],1))+1)/(tblAnalyse[Datum]&lt;&gt;""),ROW()-2)),""))</f>
        <v/>
      </c>
      <c r="C87" s="48" t="str" cm="1">
        <f t="array" ref="C87">IF(ROW()=2,Start!$E$17,IF(B2="","",IFERROR(INDEX(tblAnalyse[Chrom],_xlfn.AGGREGATE(15,6,(ROW(tblAnalyse[Datum])-ROW(INDEX(tblAnalyse[Datum],1))+1)/(tblAnalyse[Datum]&lt;&gt;""),ROW()-2)),"")))</f>
        <v/>
      </c>
      <c r="D87" s="48" t="str">
        <f>IF(ROW()=2,Start!$G$17,IF(B87="","",MIN($I$5,MAX($I$4,D86 + $I$2*(Start!$E$17-C87) - IF(C87 &gt; Start!$E$17, $I$3*E87, 0)))))</f>
        <v/>
      </c>
      <c r="E87" s="49" t="str">
        <f t="shared" ca="1" si="1"/>
        <v/>
      </c>
      <c r="F87" s="49" t="str" cm="1">
        <f t="array" ref="F87">IF(ROW()=2,0,IF(B87="","",IFERROR(INDEX(tblAnalyse[Kumulative Zeit],_xlfn.AGGREGATE(15,6,(ROW(tblAnalyse[Datum])-ROW(INDEX(tblAnalyse[Datum],1))+1)/(tblAnalyse[Datum]&lt;&gt;""),ROW()-2)),"")))</f>
        <v/>
      </c>
      <c r="G87" s="45"/>
      <c r="H87" s="45"/>
      <c r="I87" s="45"/>
      <c r="J87" s="45"/>
      <c r="K87" s="45"/>
      <c r="L87" s="45"/>
      <c r="M87" s="45"/>
      <c r="N87" s="45"/>
      <c r="O87" s="45"/>
      <c r="P87" s="45"/>
      <c r="Q87" s="45"/>
      <c r="R87" s="45"/>
      <c r="S87" s="45"/>
      <c r="T87" s="45"/>
      <c r="U87" s="45"/>
    </row>
    <row r="88" spans="1:21" ht="15" customHeight="1" x14ac:dyDescent="0.25">
      <c r="A88" s="60" t="str">
        <f>IF(B88="","",COUNT($B$3:B88))</f>
        <v/>
      </c>
      <c r="B88" s="47" t="str" cm="1">
        <f t="array" ref="B88">IF(ROW()=2,Start!$G$3,IFERROR(INDEX(tblAnalyse[Datum],_xlfn.AGGREGATE(15,6,(ROW(tblAnalyse[Datum])-ROW(INDEX(tblAnalyse[Datum],1))+1)/(tblAnalyse[Datum]&lt;&gt;""),ROW()-2)),""))</f>
        <v/>
      </c>
      <c r="C88" s="48" t="str" cm="1">
        <f t="array" ref="C88">IF(ROW()=2,Start!$E$17,IF(B2="","",IFERROR(INDEX(tblAnalyse[Chrom],_xlfn.AGGREGATE(15,6,(ROW(tblAnalyse[Datum])-ROW(INDEX(tblAnalyse[Datum],1))+1)/(tblAnalyse[Datum]&lt;&gt;""),ROW()-2)),"")))</f>
        <v/>
      </c>
      <c r="D88" s="48" t="str">
        <f>IF(ROW()=2,Start!$G$17,IF(B88="","",MIN($I$5,MAX($I$4,D87 + $I$2*(Start!$E$17-C88) - IF(C88 &gt; Start!$E$17, $I$3*E88, 0)))))</f>
        <v/>
      </c>
      <c r="E88" s="49" t="str">
        <f t="shared" ca="1" si="1"/>
        <v/>
      </c>
      <c r="F88" s="49" t="str" cm="1">
        <f t="array" ref="F88">IF(ROW()=2,0,IF(B88="","",IFERROR(INDEX(tblAnalyse[Kumulative Zeit],_xlfn.AGGREGATE(15,6,(ROW(tblAnalyse[Datum])-ROW(INDEX(tblAnalyse[Datum],1))+1)/(tblAnalyse[Datum]&lt;&gt;""),ROW()-2)),"")))</f>
        <v/>
      </c>
      <c r="G88" s="45"/>
      <c r="H88" s="45"/>
      <c r="I88" s="45"/>
      <c r="J88" s="45"/>
      <c r="K88" s="45"/>
      <c r="L88" s="45"/>
      <c r="M88" s="45"/>
      <c r="N88" s="45"/>
      <c r="O88" s="45"/>
      <c r="P88" s="45"/>
      <c r="Q88" s="45"/>
      <c r="R88" s="45"/>
      <c r="S88" s="45"/>
      <c r="T88" s="45"/>
      <c r="U88" s="45"/>
    </row>
    <row r="89" spans="1:21" ht="15" customHeight="1" x14ac:dyDescent="0.25">
      <c r="A89" s="60" t="str">
        <f>IF(B89="","",COUNT($B$3:B89))</f>
        <v/>
      </c>
      <c r="B89" s="47" t="str" cm="1">
        <f t="array" ref="B89">IF(ROW()=2,Start!$G$3,IFERROR(INDEX(tblAnalyse[Datum],_xlfn.AGGREGATE(15,6,(ROW(tblAnalyse[Datum])-ROW(INDEX(tblAnalyse[Datum],1))+1)/(tblAnalyse[Datum]&lt;&gt;""),ROW()-2)),""))</f>
        <v/>
      </c>
      <c r="C89" s="48" t="str" cm="1">
        <f t="array" ref="C89">IF(ROW()=2,Start!$E$17,IF(B2="","",IFERROR(INDEX(tblAnalyse[Chrom],_xlfn.AGGREGATE(15,6,(ROW(tblAnalyse[Datum])-ROW(INDEX(tblAnalyse[Datum],1))+1)/(tblAnalyse[Datum]&lt;&gt;""),ROW()-2)),"")))</f>
        <v/>
      </c>
      <c r="D89" s="48" t="str">
        <f>IF(ROW()=2,Start!$G$17,IF(B89="","",MIN($I$5,MAX($I$4,D88 + $I$2*(Start!$E$17-C89) - IF(C89 &gt; Start!$E$17, $I$3*E89, 0)))))</f>
        <v/>
      </c>
      <c r="E89" s="49" t="str">
        <f t="shared" ca="1" si="1"/>
        <v/>
      </c>
      <c r="F89" s="49" t="str" cm="1">
        <f t="array" ref="F89">IF(ROW()=2,0,IF(B89="","",IFERROR(INDEX(tblAnalyse[Kumulative Zeit],_xlfn.AGGREGATE(15,6,(ROW(tblAnalyse[Datum])-ROW(INDEX(tblAnalyse[Datum],1))+1)/(tblAnalyse[Datum]&lt;&gt;""),ROW()-2)),"")))</f>
        <v/>
      </c>
      <c r="G89" s="45"/>
      <c r="H89" s="45"/>
      <c r="I89" s="45"/>
      <c r="J89" s="45"/>
      <c r="K89" s="45"/>
      <c r="L89" s="45"/>
      <c r="M89" s="45"/>
      <c r="N89" s="45"/>
      <c r="O89" s="45"/>
      <c r="P89" s="45"/>
      <c r="Q89" s="45"/>
      <c r="R89" s="45"/>
      <c r="S89" s="45"/>
      <c r="T89" s="45"/>
      <c r="U89" s="45"/>
    </row>
    <row r="90" spans="1:21" ht="15" customHeight="1" x14ac:dyDescent="0.25">
      <c r="A90" s="60" t="str">
        <f>IF(B90="","",COUNT($B$3:B90))</f>
        <v/>
      </c>
      <c r="B90" s="47" t="str" cm="1">
        <f t="array" ref="B90">IF(ROW()=2,Start!$G$3,IFERROR(INDEX(tblAnalyse[Datum],_xlfn.AGGREGATE(15,6,(ROW(tblAnalyse[Datum])-ROW(INDEX(tblAnalyse[Datum],1))+1)/(tblAnalyse[Datum]&lt;&gt;""),ROW()-2)),""))</f>
        <v/>
      </c>
      <c r="C90" s="48" t="str" cm="1">
        <f t="array" ref="C90">IF(ROW()=2,Start!$E$17,IF(B2="","",IFERROR(INDEX(tblAnalyse[Chrom],_xlfn.AGGREGATE(15,6,(ROW(tblAnalyse[Datum])-ROW(INDEX(tblAnalyse[Datum],1))+1)/(tblAnalyse[Datum]&lt;&gt;""),ROW()-2)),"")))</f>
        <v/>
      </c>
      <c r="D90" s="48" t="str">
        <f>IF(ROW()=2,Start!$G$17,IF(B90="","",MIN($I$5,MAX($I$4,D89 + $I$2*(Start!$E$17-C90) - IF(C90 &gt; Start!$E$17, $I$3*E90, 0)))))</f>
        <v/>
      </c>
      <c r="E90" s="49" t="str">
        <f t="shared" ca="1" si="1"/>
        <v/>
      </c>
      <c r="F90" s="49" t="str" cm="1">
        <f t="array" ref="F90">IF(ROW()=2,0,IF(B90="","",IFERROR(INDEX(tblAnalyse[Kumulative Zeit],_xlfn.AGGREGATE(15,6,(ROW(tblAnalyse[Datum])-ROW(INDEX(tblAnalyse[Datum],1))+1)/(tblAnalyse[Datum]&lt;&gt;""),ROW()-2)),"")))</f>
        <v/>
      </c>
      <c r="G90" s="45"/>
      <c r="H90" s="45"/>
      <c r="I90" s="45"/>
      <c r="J90" s="45"/>
      <c r="K90" s="45"/>
      <c r="L90" s="45"/>
      <c r="M90" s="45"/>
      <c r="N90" s="45"/>
      <c r="O90" s="45"/>
      <c r="P90" s="45"/>
      <c r="Q90" s="45"/>
      <c r="R90" s="45"/>
      <c r="S90" s="45"/>
      <c r="T90" s="45"/>
      <c r="U90" s="45"/>
    </row>
    <row r="91" spans="1:21" ht="15" customHeight="1" x14ac:dyDescent="0.25">
      <c r="A91" s="60" t="str">
        <f>IF(B91="","",COUNT($B$3:B91))</f>
        <v/>
      </c>
      <c r="B91" s="47" t="str" cm="1">
        <f t="array" ref="B91">IF(ROW()=2,Start!$G$3,IFERROR(INDEX(tblAnalyse[Datum],_xlfn.AGGREGATE(15,6,(ROW(tblAnalyse[Datum])-ROW(INDEX(tblAnalyse[Datum],1))+1)/(tblAnalyse[Datum]&lt;&gt;""),ROW()-2)),""))</f>
        <v/>
      </c>
      <c r="C91" s="48" t="str" cm="1">
        <f t="array" ref="C91">IF(ROW()=2,Start!$E$17,IF(B2="","",IFERROR(INDEX(tblAnalyse[Chrom],_xlfn.AGGREGATE(15,6,(ROW(tblAnalyse[Datum])-ROW(INDEX(tblAnalyse[Datum],1))+1)/(tblAnalyse[Datum]&lt;&gt;""),ROW()-2)),"")))</f>
        <v/>
      </c>
      <c r="D91" s="48" t="str">
        <f>IF(ROW()=2,Start!$G$17,IF(B91="","",MIN($I$5,MAX($I$4,D90 + $I$2*(Start!$E$17-C91) - IF(C91 &gt; Start!$E$17, $I$3*E91, 0)))))</f>
        <v/>
      </c>
      <c r="E91" s="49" t="str">
        <f t="shared" ca="1" si="1"/>
        <v/>
      </c>
      <c r="F91" s="49" t="str" cm="1">
        <f t="array" ref="F91">IF(ROW()=2,0,IF(B91="","",IFERROR(INDEX(tblAnalyse[Kumulative Zeit],_xlfn.AGGREGATE(15,6,(ROW(tblAnalyse[Datum])-ROW(INDEX(tblAnalyse[Datum],1))+1)/(tblAnalyse[Datum]&lt;&gt;""),ROW()-2)),"")))</f>
        <v/>
      </c>
      <c r="G91" s="45"/>
      <c r="H91" s="45"/>
      <c r="I91" s="45"/>
      <c r="J91" s="45"/>
      <c r="K91" s="45"/>
      <c r="L91" s="45"/>
      <c r="M91" s="45"/>
      <c r="N91" s="45"/>
      <c r="O91" s="45"/>
      <c r="P91" s="45"/>
      <c r="Q91" s="45"/>
      <c r="R91" s="45"/>
      <c r="S91" s="45"/>
      <c r="T91" s="45"/>
      <c r="U91" s="45"/>
    </row>
    <row r="92" spans="1:21" ht="15" customHeight="1" x14ac:dyDescent="0.25">
      <c r="A92" s="60" t="str">
        <f>IF(B92="","",COUNT($B$3:B92))</f>
        <v/>
      </c>
      <c r="B92" s="47" t="str" cm="1">
        <f t="array" ref="B92">IF(ROW()=2,Start!$G$3,IFERROR(INDEX(tblAnalyse[Datum],_xlfn.AGGREGATE(15,6,(ROW(tblAnalyse[Datum])-ROW(INDEX(tblAnalyse[Datum],1))+1)/(tblAnalyse[Datum]&lt;&gt;""),ROW()-2)),""))</f>
        <v/>
      </c>
      <c r="C92" s="48" t="str" cm="1">
        <f t="array" ref="C92">IF(ROW()=2,Start!$E$17,IF(B2="","",IFERROR(INDEX(tblAnalyse[Chrom],_xlfn.AGGREGATE(15,6,(ROW(tblAnalyse[Datum])-ROW(INDEX(tblAnalyse[Datum],1))+1)/(tblAnalyse[Datum]&lt;&gt;""),ROW()-2)),"")))</f>
        <v/>
      </c>
      <c r="D92" s="48" t="str">
        <f>IF(ROW()=2,Start!$G$17,IF(B92="","",MIN($I$5,MAX($I$4,D91 + $I$2*(Start!$E$17-C92) - IF(C92 &gt; Start!$E$17, $I$3*E92, 0)))))</f>
        <v/>
      </c>
      <c r="E92" s="49" t="str">
        <f t="shared" ca="1" si="1"/>
        <v/>
      </c>
      <c r="F92" s="49" t="str" cm="1">
        <f t="array" ref="F92">IF(ROW()=2,0,IF(B92="","",IFERROR(INDEX(tblAnalyse[Kumulative Zeit],_xlfn.AGGREGATE(15,6,(ROW(tblAnalyse[Datum])-ROW(INDEX(tblAnalyse[Datum],1))+1)/(tblAnalyse[Datum]&lt;&gt;""),ROW()-2)),"")))</f>
        <v/>
      </c>
      <c r="G92" s="45"/>
      <c r="H92" s="45"/>
      <c r="I92" s="45"/>
      <c r="J92" s="45"/>
      <c r="K92" s="45"/>
      <c r="L92" s="45"/>
      <c r="M92" s="45"/>
      <c r="N92" s="45"/>
      <c r="O92" s="45"/>
      <c r="P92" s="45"/>
      <c r="Q92" s="45"/>
      <c r="R92" s="45"/>
      <c r="S92" s="45"/>
      <c r="T92" s="45"/>
      <c r="U92" s="45"/>
    </row>
    <row r="93" spans="1:21" ht="15" customHeight="1" x14ac:dyDescent="0.25">
      <c r="A93" s="60" t="str">
        <f>IF(B93="","",COUNT($B$3:B93))</f>
        <v/>
      </c>
      <c r="B93" s="47" t="str" cm="1">
        <f t="array" ref="B93">IF(ROW()=2,Start!$G$3,IFERROR(INDEX(tblAnalyse[Datum],_xlfn.AGGREGATE(15,6,(ROW(tblAnalyse[Datum])-ROW(INDEX(tblAnalyse[Datum],1))+1)/(tblAnalyse[Datum]&lt;&gt;""),ROW()-2)),""))</f>
        <v/>
      </c>
      <c r="C93" s="48" t="str" cm="1">
        <f t="array" ref="C93">IF(ROW()=2,Start!$E$17,IF(B2="","",IFERROR(INDEX(tblAnalyse[Chrom],_xlfn.AGGREGATE(15,6,(ROW(tblAnalyse[Datum])-ROW(INDEX(tblAnalyse[Datum],1))+1)/(tblAnalyse[Datum]&lt;&gt;""),ROW()-2)),"")))</f>
        <v/>
      </c>
      <c r="D93" s="48" t="str">
        <f>IF(ROW()=2,Start!$G$17,IF(B93="","",MIN($I$5,MAX($I$4,D92 + $I$2*(Start!$E$17-C93) - IF(C93 &gt; Start!$E$17, $I$3*E93, 0)))))</f>
        <v/>
      </c>
      <c r="E93" s="49" t="str">
        <f t="shared" ca="1" si="1"/>
        <v/>
      </c>
      <c r="F93" s="49" t="str" cm="1">
        <f t="array" ref="F93">IF(ROW()=2,0,IF(B93="","",IFERROR(INDEX(tblAnalyse[Kumulative Zeit],_xlfn.AGGREGATE(15,6,(ROW(tblAnalyse[Datum])-ROW(INDEX(tblAnalyse[Datum],1))+1)/(tblAnalyse[Datum]&lt;&gt;""),ROW()-2)),"")))</f>
        <v/>
      </c>
      <c r="G93" s="45"/>
      <c r="H93" s="45"/>
      <c r="I93" s="45"/>
      <c r="J93" s="45"/>
      <c r="K93" s="45"/>
      <c r="L93" s="45"/>
      <c r="M93" s="45"/>
      <c r="N93" s="45"/>
      <c r="O93" s="45"/>
      <c r="P93" s="45"/>
      <c r="Q93" s="45"/>
      <c r="R93" s="45"/>
      <c r="S93" s="45"/>
      <c r="T93" s="45"/>
      <c r="U93" s="45"/>
    </row>
    <row r="94" spans="1:21" ht="15" customHeight="1" x14ac:dyDescent="0.25">
      <c r="A94" s="60" t="str">
        <f>IF(B94="","",COUNT($B$3:B94))</f>
        <v/>
      </c>
      <c r="B94" s="47" t="str" cm="1">
        <f t="array" ref="B94">IF(ROW()=2,Start!$G$3,IFERROR(INDEX(tblAnalyse[Datum],_xlfn.AGGREGATE(15,6,(ROW(tblAnalyse[Datum])-ROW(INDEX(tblAnalyse[Datum],1))+1)/(tblAnalyse[Datum]&lt;&gt;""),ROW()-2)),""))</f>
        <v/>
      </c>
      <c r="C94" s="48" t="str" cm="1">
        <f t="array" ref="C94">IF(ROW()=2,Start!$E$17,IF(B2="","",IFERROR(INDEX(tblAnalyse[Chrom],_xlfn.AGGREGATE(15,6,(ROW(tblAnalyse[Datum])-ROW(INDEX(tblAnalyse[Datum],1))+1)/(tblAnalyse[Datum]&lt;&gt;""),ROW()-2)),"")))</f>
        <v/>
      </c>
      <c r="D94" s="48" t="str">
        <f>IF(ROW()=2,Start!$G$17,IF(B94="","",MIN($I$5,MAX($I$4,D93 + $I$2*(Start!$E$17-C94) - IF(C94 &gt; Start!$E$17, $I$3*E94, 0)))))</f>
        <v/>
      </c>
      <c r="E94" s="49" t="str">
        <f t="shared" ref="E94:E125" ca="1" si="2">IF(ROW()=2,0,IF(B94="","",IF(ROW()=3,(C94-C93)/F94,SLOPE(OFFSET(C94,-2,0,3,1),OFFSET(F94,-2,0,3,1)))))</f>
        <v/>
      </c>
      <c r="F94" s="49" t="str" cm="1">
        <f t="array" ref="F94">IF(ROW()=2,0,IF(B94="","",IFERROR(INDEX(tblAnalyse[Kumulative Zeit],_xlfn.AGGREGATE(15,6,(ROW(tblAnalyse[Datum])-ROW(INDEX(tblAnalyse[Datum],1))+1)/(tblAnalyse[Datum]&lt;&gt;""),ROW()-2)),"")))</f>
        <v/>
      </c>
      <c r="G94" s="45"/>
      <c r="H94" s="45"/>
      <c r="I94" s="45"/>
      <c r="J94" s="45"/>
      <c r="K94" s="45"/>
      <c r="L94" s="45"/>
      <c r="M94" s="45"/>
      <c r="N94" s="45"/>
      <c r="O94" s="45"/>
      <c r="P94" s="45"/>
      <c r="Q94" s="45"/>
      <c r="R94" s="45"/>
      <c r="S94" s="45"/>
      <c r="T94" s="45"/>
      <c r="U94" s="45"/>
    </row>
    <row r="95" spans="1:21" ht="15" customHeight="1" x14ac:dyDescent="0.25">
      <c r="A95" s="60" t="str">
        <f>IF(B95="","",COUNT($B$3:B95))</f>
        <v/>
      </c>
      <c r="B95" s="47" t="str" cm="1">
        <f t="array" ref="B95">IF(ROW()=2,Start!$G$3,IFERROR(INDEX(tblAnalyse[Datum],_xlfn.AGGREGATE(15,6,(ROW(tblAnalyse[Datum])-ROW(INDEX(tblAnalyse[Datum],1))+1)/(tblAnalyse[Datum]&lt;&gt;""),ROW()-2)),""))</f>
        <v/>
      </c>
      <c r="C95" s="48" t="str" cm="1">
        <f t="array" ref="C95">IF(ROW()=2,Start!$E$17,IF(B2="","",IFERROR(INDEX(tblAnalyse[Chrom],_xlfn.AGGREGATE(15,6,(ROW(tblAnalyse[Datum])-ROW(INDEX(tblAnalyse[Datum],1))+1)/(tblAnalyse[Datum]&lt;&gt;""),ROW()-2)),"")))</f>
        <v/>
      </c>
      <c r="D95" s="48" t="str">
        <f>IF(ROW()=2,Start!$G$17,IF(B95="","",MIN($I$5,MAX($I$4,D94 + $I$2*(Start!$E$17-C95) - IF(C95 &gt; Start!$E$17, $I$3*E95, 0)))))</f>
        <v/>
      </c>
      <c r="E95" s="49" t="str">
        <f t="shared" ca="1" si="2"/>
        <v/>
      </c>
      <c r="F95" s="49" t="str" cm="1">
        <f t="array" ref="F95">IF(ROW()=2,0,IF(B95="","",IFERROR(INDEX(tblAnalyse[Kumulative Zeit],_xlfn.AGGREGATE(15,6,(ROW(tblAnalyse[Datum])-ROW(INDEX(tblAnalyse[Datum],1))+1)/(tblAnalyse[Datum]&lt;&gt;""),ROW()-2)),"")))</f>
        <v/>
      </c>
      <c r="G95" s="45"/>
      <c r="H95" s="45"/>
      <c r="I95" s="45"/>
      <c r="J95" s="45"/>
      <c r="K95" s="45"/>
      <c r="L95" s="45"/>
      <c r="M95" s="45"/>
      <c r="N95" s="45"/>
      <c r="O95" s="45"/>
      <c r="P95" s="45"/>
      <c r="Q95" s="45"/>
      <c r="R95" s="45"/>
      <c r="S95" s="45"/>
      <c r="T95" s="45"/>
      <c r="U95" s="45"/>
    </row>
    <row r="96" spans="1:21" ht="15" customHeight="1" x14ac:dyDescent="0.25">
      <c r="A96" s="60" t="str">
        <f>IF(B96="","",COUNT($B$3:B96))</f>
        <v/>
      </c>
      <c r="B96" s="47" t="str" cm="1">
        <f t="array" ref="B96">IF(ROW()=2,Start!$G$3,IFERROR(INDEX(tblAnalyse[Datum],_xlfn.AGGREGATE(15,6,(ROW(tblAnalyse[Datum])-ROW(INDEX(tblAnalyse[Datum],1))+1)/(tblAnalyse[Datum]&lt;&gt;""),ROW()-2)),""))</f>
        <v/>
      </c>
      <c r="C96" s="48" t="str" cm="1">
        <f t="array" ref="C96">IF(ROW()=2,Start!$E$17,IF(B2="","",IFERROR(INDEX(tblAnalyse[Chrom],_xlfn.AGGREGATE(15,6,(ROW(tblAnalyse[Datum])-ROW(INDEX(tblAnalyse[Datum],1))+1)/(tblAnalyse[Datum]&lt;&gt;""),ROW()-2)),"")))</f>
        <v/>
      </c>
      <c r="D96" s="48" t="str">
        <f>IF(ROW()=2,Start!$G$17,IF(B96="","",MIN($I$5,MAX($I$4,D95 + $I$2*(Start!$E$17-C96) - IF(C96 &gt; Start!$E$17, $I$3*E96, 0)))))</f>
        <v/>
      </c>
      <c r="E96" s="49" t="str">
        <f t="shared" ca="1" si="2"/>
        <v/>
      </c>
      <c r="F96" s="49" t="str" cm="1">
        <f t="array" ref="F96">IF(ROW()=2,0,IF(B96="","",IFERROR(INDEX(tblAnalyse[Kumulative Zeit],_xlfn.AGGREGATE(15,6,(ROW(tblAnalyse[Datum])-ROW(INDEX(tblAnalyse[Datum],1))+1)/(tblAnalyse[Datum]&lt;&gt;""),ROW()-2)),"")))</f>
        <v/>
      </c>
      <c r="G96" s="45"/>
      <c r="H96" s="45"/>
      <c r="I96" s="45"/>
      <c r="J96" s="45"/>
      <c r="K96" s="45"/>
      <c r="L96" s="45"/>
      <c r="M96" s="45"/>
      <c r="N96" s="45"/>
      <c r="O96" s="45"/>
      <c r="P96" s="45"/>
      <c r="Q96" s="45"/>
      <c r="R96" s="45"/>
      <c r="S96" s="45"/>
      <c r="T96" s="45"/>
      <c r="U96" s="45"/>
    </row>
    <row r="97" spans="1:21" ht="15" customHeight="1" x14ac:dyDescent="0.25">
      <c r="A97" s="60" t="str">
        <f>IF(B97="","",COUNT($B$3:B97))</f>
        <v/>
      </c>
      <c r="B97" s="47" t="str" cm="1">
        <f t="array" ref="B97">IF(ROW()=2,Start!$G$3,IFERROR(INDEX(tblAnalyse[Datum],_xlfn.AGGREGATE(15,6,(ROW(tblAnalyse[Datum])-ROW(INDEX(tblAnalyse[Datum],1))+1)/(tblAnalyse[Datum]&lt;&gt;""),ROW()-2)),""))</f>
        <v/>
      </c>
      <c r="C97" s="48" t="str" cm="1">
        <f t="array" ref="C97">IF(ROW()=2,Start!$E$17,IF(B2="","",IFERROR(INDEX(tblAnalyse[Chrom],_xlfn.AGGREGATE(15,6,(ROW(tblAnalyse[Datum])-ROW(INDEX(tblAnalyse[Datum],1))+1)/(tblAnalyse[Datum]&lt;&gt;""),ROW()-2)),"")))</f>
        <v/>
      </c>
      <c r="D97" s="48" t="str">
        <f>IF(ROW()=2,Start!$G$17,IF(B97="","",MIN($I$5,MAX($I$4,D96 + $I$2*(Start!$E$17-C97) - IF(C97 &gt; Start!$E$17, $I$3*E97, 0)))))</f>
        <v/>
      </c>
      <c r="E97" s="49" t="str">
        <f t="shared" ca="1" si="2"/>
        <v/>
      </c>
      <c r="F97" s="49" t="str" cm="1">
        <f t="array" ref="F97">IF(ROW()=2,0,IF(B97="","",IFERROR(INDEX(tblAnalyse[Kumulative Zeit],_xlfn.AGGREGATE(15,6,(ROW(tblAnalyse[Datum])-ROW(INDEX(tblAnalyse[Datum],1))+1)/(tblAnalyse[Datum]&lt;&gt;""),ROW()-2)),"")))</f>
        <v/>
      </c>
      <c r="G97" s="45"/>
      <c r="H97" s="45"/>
      <c r="I97" s="45"/>
      <c r="J97" s="45"/>
      <c r="K97" s="45"/>
      <c r="L97" s="45"/>
      <c r="M97" s="45"/>
      <c r="N97" s="45"/>
      <c r="O97" s="45"/>
      <c r="P97" s="45"/>
      <c r="Q97" s="45"/>
      <c r="R97" s="45"/>
      <c r="S97" s="45"/>
      <c r="T97" s="45"/>
      <c r="U97" s="45"/>
    </row>
    <row r="98" spans="1:21" ht="15" customHeight="1" x14ac:dyDescent="0.25">
      <c r="A98" s="60" t="str">
        <f>IF(B98="","",COUNT($B$3:B98))</f>
        <v/>
      </c>
      <c r="B98" s="47" t="str" cm="1">
        <f t="array" ref="B98">IF(ROW()=2,Start!$G$3,IFERROR(INDEX(tblAnalyse[Datum],_xlfn.AGGREGATE(15,6,(ROW(tblAnalyse[Datum])-ROW(INDEX(tblAnalyse[Datum],1))+1)/(tblAnalyse[Datum]&lt;&gt;""),ROW()-2)),""))</f>
        <v/>
      </c>
      <c r="C98" s="48" t="str" cm="1">
        <f t="array" ref="C98">IF(ROW()=2,Start!$E$17,IF(B2="","",IFERROR(INDEX(tblAnalyse[Chrom],_xlfn.AGGREGATE(15,6,(ROW(tblAnalyse[Datum])-ROW(INDEX(tblAnalyse[Datum],1))+1)/(tblAnalyse[Datum]&lt;&gt;""),ROW()-2)),"")))</f>
        <v/>
      </c>
      <c r="D98" s="48" t="str">
        <f>IF(ROW()=2,Start!$G$17,IF(B98="","",MIN($I$5,MAX($I$4,D97 + $I$2*(Start!$E$17-C98) - IF(C98 &gt; Start!$E$17, $I$3*E98, 0)))))</f>
        <v/>
      </c>
      <c r="E98" s="49" t="str">
        <f t="shared" ca="1" si="2"/>
        <v/>
      </c>
      <c r="F98" s="49" t="str" cm="1">
        <f t="array" ref="F98">IF(ROW()=2,0,IF(B98="","",IFERROR(INDEX(tblAnalyse[Kumulative Zeit],_xlfn.AGGREGATE(15,6,(ROW(tblAnalyse[Datum])-ROW(INDEX(tblAnalyse[Datum],1))+1)/(tblAnalyse[Datum]&lt;&gt;""),ROW()-2)),"")))</f>
        <v/>
      </c>
      <c r="G98" s="45"/>
      <c r="H98" s="45"/>
      <c r="I98" s="45"/>
      <c r="J98" s="45"/>
      <c r="K98" s="45"/>
      <c r="L98" s="45"/>
      <c r="M98" s="45"/>
      <c r="N98" s="45"/>
      <c r="O98" s="45"/>
      <c r="P98" s="45"/>
      <c r="Q98" s="45"/>
      <c r="R98" s="45"/>
      <c r="S98" s="45"/>
      <c r="T98" s="45"/>
      <c r="U98" s="45"/>
    </row>
    <row r="99" spans="1:21" ht="15" customHeight="1" x14ac:dyDescent="0.25">
      <c r="A99" s="60" t="str">
        <f>IF(B99="","",COUNT($B$3:B99))</f>
        <v/>
      </c>
      <c r="B99" s="47" t="str" cm="1">
        <f t="array" ref="B99">IF(ROW()=2,Start!$G$3,IFERROR(INDEX(tblAnalyse[Datum],_xlfn.AGGREGATE(15,6,(ROW(tblAnalyse[Datum])-ROW(INDEX(tblAnalyse[Datum],1))+1)/(tblAnalyse[Datum]&lt;&gt;""),ROW()-2)),""))</f>
        <v/>
      </c>
      <c r="C99" s="48" t="str" cm="1">
        <f t="array" ref="C99">IF(ROW()=2,Start!$E$17,IF(B2="","",IFERROR(INDEX(tblAnalyse[Chrom],_xlfn.AGGREGATE(15,6,(ROW(tblAnalyse[Datum])-ROW(INDEX(tblAnalyse[Datum],1))+1)/(tblAnalyse[Datum]&lt;&gt;""),ROW()-2)),"")))</f>
        <v/>
      </c>
      <c r="D99" s="48" t="str">
        <f>IF(ROW()=2,Start!$G$17,IF(B99="","",MIN($I$5,MAX($I$4,D98 + $I$2*(Start!$E$17-C99) - IF(C99 &gt; Start!$E$17, $I$3*E99, 0)))))</f>
        <v/>
      </c>
      <c r="E99" s="49" t="str">
        <f t="shared" ca="1" si="2"/>
        <v/>
      </c>
      <c r="F99" s="49" t="str" cm="1">
        <f t="array" ref="F99">IF(ROW()=2,0,IF(B99="","",IFERROR(INDEX(tblAnalyse[Kumulative Zeit],_xlfn.AGGREGATE(15,6,(ROW(tblAnalyse[Datum])-ROW(INDEX(tblAnalyse[Datum],1))+1)/(tblAnalyse[Datum]&lt;&gt;""),ROW()-2)),"")))</f>
        <v/>
      </c>
      <c r="G99" s="45"/>
      <c r="H99" s="45"/>
      <c r="I99" s="45"/>
      <c r="J99" s="45"/>
      <c r="K99" s="45"/>
      <c r="L99" s="45"/>
      <c r="M99" s="45"/>
      <c r="N99" s="45"/>
      <c r="O99" s="45"/>
      <c r="P99" s="45"/>
      <c r="Q99" s="45"/>
      <c r="R99" s="45"/>
      <c r="S99" s="45"/>
      <c r="T99" s="45"/>
      <c r="U99" s="45"/>
    </row>
    <row r="100" spans="1:21" ht="15" customHeight="1" x14ac:dyDescent="0.25">
      <c r="A100" s="60" t="str">
        <f>IF(B100="","",COUNT($B$3:B100))</f>
        <v/>
      </c>
      <c r="B100" s="47" t="str" cm="1">
        <f t="array" ref="B100">IF(ROW()=2,Start!$G$3,IFERROR(INDEX(tblAnalyse[Datum],_xlfn.AGGREGATE(15,6,(ROW(tblAnalyse[Datum])-ROW(INDEX(tblAnalyse[Datum],1))+1)/(tblAnalyse[Datum]&lt;&gt;""),ROW()-2)),""))</f>
        <v/>
      </c>
      <c r="C100" s="48" t="str" cm="1">
        <f t="array" ref="C100">IF(ROW()=2,Start!$E$17,IF(B2="","",IFERROR(INDEX(tblAnalyse[Chrom],_xlfn.AGGREGATE(15,6,(ROW(tblAnalyse[Datum])-ROW(INDEX(tblAnalyse[Datum],1))+1)/(tblAnalyse[Datum]&lt;&gt;""),ROW()-2)),"")))</f>
        <v/>
      </c>
      <c r="D100" s="48" t="str">
        <f>IF(ROW()=2,Start!$G$17,IF(B100="","",MIN($I$5,MAX($I$4,D99 + $I$2*(Start!$E$17-C100) - IF(C100 &gt; Start!$E$17, $I$3*E100, 0)))))</f>
        <v/>
      </c>
      <c r="E100" s="49" t="str">
        <f t="shared" ca="1" si="2"/>
        <v/>
      </c>
      <c r="F100" s="49" t="str" cm="1">
        <f t="array" ref="F100">IF(ROW()=2,0,IF(B100="","",IFERROR(INDEX(tblAnalyse[Kumulative Zeit],_xlfn.AGGREGATE(15,6,(ROW(tblAnalyse[Datum])-ROW(INDEX(tblAnalyse[Datum],1))+1)/(tblAnalyse[Datum]&lt;&gt;""),ROW()-2)),"")))</f>
        <v/>
      </c>
      <c r="G100" s="45"/>
      <c r="H100" s="45"/>
      <c r="I100" s="45"/>
      <c r="J100" s="45"/>
      <c r="K100" s="45"/>
      <c r="L100" s="45"/>
      <c r="M100" s="45"/>
      <c r="N100" s="45"/>
      <c r="O100" s="45"/>
      <c r="P100" s="45"/>
      <c r="Q100" s="45"/>
      <c r="R100" s="45"/>
      <c r="S100" s="45"/>
      <c r="T100" s="45"/>
      <c r="U100" s="45"/>
    </row>
    <row r="101" spans="1:21" ht="15" customHeight="1" x14ac:dyDescent="0.25">
      <c r="A101" s="60" t="str">
        <f>IF(B101="","",COUNT($B$3:B101))</f>
        <v/>
      </c>
      <c r="B101" s="47" t="str" cm="1">
        <f t="array" ref="B101">IF(ROW()=2,Start!$G$3,IFERROR(INDEX(tblAnalyse[Datum],_xlfn.AGGREGATE(15,6,(ROW(tblAnalyse[Datum])-ROW(INDEX(tblAnalyse[Datum],1))+1)/(tblAnalyse[Datum]&lt;&gt;""),ROW()-2)),""))</f>
        <v/>
      </c>
      <c r="C101" s="48" t="str" cm="1">
        <f t="array" ref="C101">IF(ROW()=2,Start!$E$17,IF(B2="","",IFERROR(INDEX(tblAnalyse[Chrom],_xlfn.AGGREGATE(15,6,(ROW(tblAnalyse[Datum])-ROW(INDEX(tblAnalyse[Datum],1))+1)/(tblAnalyse[Datum]&lt;&gt;""),ROW()-2)),"")))</f>
        <v/>
      </c>
      <c r="D101" s="48" t="str">
        <f>IF(ROW()=2,Start!$G$17,IF(B101="","",MIN($I$5,MAX($I$4,D100 + $I$2*(Start!$E$17-C101) - IF(C101 &gt; Start!$E$17, $I$3*E101, 0)))))</f>
        <v/>
      </c>
      <c r="E101" s="49" t="str">
        <f t="shared" ca="1" si="2"/>
        <v/>
      </c>
      <c r="F101" s="49" t="str" cm="1">
        <f t="array" ref="F101">IF(ROW()=2,0,IF(B101="","",IFERROR(INDEX(tblAnalyse[Kumulative Zeit],_xlfn.AGGREGATE(15,6,(ROW(tblAnalyse[Datum])-ROW(INDEX(tblAnalyse[Datum],1))+1)/(tblAnalyse[Datum]&lt;&gt;""),ROW()-2)),"")))</f>
        <v/>
      </c>
      <c r="G101" s="45"/>
      <c r="H101" s="45"/>
      <c r="I101" s="45"/>
      <c r="J101" s="45"/>
      <c r="K101" s="45"/>
      <c r="L101" s="45"/>
      <c r="M101" s="45"/>
      <c r="N101" s="45"/>
      <c r="O101" s="45"/>
      <c r="P101" s="45"/>
      <c r="Q101" s="45"/>
      <c r="R101" s="45"/>
      <c r="S101" s="45"/>
      <c r="T101" s="45"/>
      <c r="U101" s="45"/>
    </row>
    <row r="102" spans="1:21" ht="15" customHeight="1" x14ac:dyDescent="0.25">
      <c r="A102" s="60" t="str">
        <f>IF(B102="","",COUNT($B$3:B102))</f>
        <v/>
      </c>
      <c r="B102" s="47" t="str" cm="1">
        <f t="array" ref="B102">IF(ROW()=2,Start!$G$3,IFERROR(INDEX(tblAnalyse[Datum],_xlfn.AGGREGATE(15,6,(ROW(tblAnalyse[Datum])-ROW(INDEX(tblAnalyse[Datum],1))+1)/(tblAnalyse[Datum]&lt;&gt;""),ROW()-2)),""))</f>
        <v/>
      </c>
      <c r="C102" s="48" t="str" cm="1">
        <f t="array" ref="C102">IF(ROW()=2,Start!$E$17,IF(B2="","",IFERROR(INDEX(tblAnalyse[Chrom],_xlfn.AGGREGATE(15,6,(ROW(tblAnalyse[Datum])-ROW(INDEX(tblAnalyse[Datum],1))+1)/(tblAnalyse[Datum]&lt;&gt;""),ROW()-2)),"")))</f>
        <v/>
      </c>
      <c r="D102" s="48" t="str">
        <f>IF(ROW()=2,Start!$G$17,IF(B102="","",MIN($I$5,MAX($I$4,D101 + $I$2*(Start!$E$17-C102) - IF(C102 &gt; Start!$E$17, $I$3*E102, 0)))))</f>
        <v/>
      </c>
      <c r="E102" s="49" t="str">
        <f t="shared" ca="1" si="2"/>
        <v/>
      </c>
      <c r="F102" s="49" t="str" cm="1">
        <f t="array" ref="F102">IF(ROW()=2,0,IF(B102="","",IFERROR(INDEX(tblAnalyse[Kumulative Zeit],_xlfn.AGGREGATE(15,6,(ROW(tblAnalyse[Datum])-ROW(INDEX(tblAnalyse[Datum],1))+1)/(tblAnalyse[Datum]&lt;&gt;""),ROW()-2)),"")))</f>
        <v/>
      </c>
      <c r="G102" s="45"/>
      <c r="H102" s="45"/>
      <c r="I102" s="45"/>
      <c r="J102" s="45"/>
      <c r="K102" s="45"/>
      <c r="L102" s="45"/>
      <c r="M102" s="45"/>
      <c r="N102" s="45"/>
      <c r="O102" s="45"/>
      <c r="P102" s="45"/>
      <c r="Q102" s="45"/>
      <c r="R102" s="45"/>
      <c r="S102" s="45"/>
      <c r="T102" s="45"/>
      <c r="U102" s="45"/>
    </row>
    <row r="103" spans="1:21" ht="15" customHeight="1" x14ac:dyDescent="0.25">
      <c r="A103" s="60" t="str">
        <f>IF(B103="","",COUNT($B$3:B103))</f>
        <v/>
      </c>
      <c r="B103" s="47" t="str" cm="1">
        <f t="array" ref="B103">IF(ROW()=2,Start!$G$3,IFERROR(INDEX(tblAnalyse[Datum],_xlfn.AGGREGATE(15,6,(ROW(tblAnalyse[Datum])-ROW(INDEX(tblAnalyse[Datum],1))+1)/(tblAnalyse[Datum]&lt;&gt;""),ROW()-2)),""))</f>
        <v/>
      </c>
      <c r="C103" s="48" t="str" cm="1">
        <f t="array" ref="C103">IF(ROW()=2,Start!$E$17,IF(B2="","",IFERROR(INDEX(tblAnalyse[Chrom],_xlfn.AGGREGATE(15,6,(ROW(tblAnalyse[Datum])-ROW(INDEX(tblAnalyse[Datum],1))+1)/(tblAnalyse[Datum]&lt;&gt;""),ROW()-2)),"")))</f>
        <v/>
      </c>
      <c r="D103" s="48" t="str">
        <f>IF(ROW()=2,Start!$G$17,IF(B103="","",MIN($I$5,MAX($I$4,D102 + $I$2*(Start!$E$17-C103) - IF(C103 &gt; Start!$E$17, $I$3*E103, 0)))))</f>
        <v/>
      </c>
      <c r="E103" s="49" t="str">
        <f t="shared" ca="1" si="2"/>
        <v/>
      </c>
      <c r="F103" s="49" t="str" cm="1">
        <f t="array" ref="F103">IF(ROW()=2,0,IF(B103="","",IFERROR(INDEX(tblAnalyse[Kumulative Zeit],_xlfn.AGGREGATE(15,6,(ROW(tblAnalyse[Datum])-ROW(INDEX(tblAnalyse[Datum],1))+1)/(tblAnalyse[Datum]&lt;&gt;""),ROW()-2)),"")))</f>
        <v/>
      </c>
      <c r="G103" s="45"/>
      <c r="H103" s="45"/>
      <c r="I103" s="45"/>
      <c r="J103" s="45"/>
      <c r="K103" s="45"/>
      <c r="L103" s="45"/>
      <c r="M103" s="45"/>
      <c r="N103" s="45"/>
      <c r="O103" s="45"/>
      <c r="P103" s="45"/>
      <c r="Q103" s="45"/>
      <c r="R103" s="45"/>
      <c r="S103" s="45"/>
      <c r="T103" s="45"/>
      <c r="U103" s="45"/>
    </row>
    <row r="104" spans="1:21" ht="15" customHeight="1" x14ac:dyDescent="0.25">
      <c r="A104" s="60" t="str">
        <f>IF(B104="","",COUNT($B$3:B104))</f>
        <v/>
      </c>
      <c r="B104" s="47" t="str" cm="1">
        <f t="array" ref="B104">IF(ROW()=2,Start!$G$3,IFERROR(INDEX(tblAnalyse[Datum],_xlfn.AGGREGATE(15,6,(ROW(tblAnalyse[Datum])-ROW(INDEX(tblAnalyse[Datum],1))+1)/(tblAnalyse[Datum]&lt;&gt;""),ROW()-2)),""))</f>
        <v/>
      </c>
      <c r="C104" s="48" t="str" cm="1">
        <f t="array" ref="C104">IF(ROW()=2,Start!$E$17,IF(B2="","",IFERROR(INDEX(tblAnalyse[Chrom],_xlfn.AGGREGATE(15,6,(ROW(tblAnalyse[Datum])-ROW(INDEX(tblAnalyse[Datum],1))+1)/(tblAnalyse[Datum]&lt;&gt;""),ROW()-2)),"")))</f>
        <v/>
      </c>
      <c r="D104" s="48" t="str">
        <f>IF(ROW()=2,Start!$G$17,IF(B104="","",MIN($I$5,MAX($I$4,D103 + $I$2*(Start!$E$17-C104) - IF(C104 &gt; Start!$E$17, $I$3*E104, 0)))))</f>
        <v/>
      </c>
      <c r="E104" s="49" t="str">
        <f t="shared" ca="1" si="2"/>
        <v/>
      </c>
      <c r="F104" s="49" t="str" cm="1">
        <f t="array" ref="F104">IF(ROW()=2,0,IF(B104="","",IFERROR(INDEX(tblAnalyse[Kumulative Zeit],_xlfn.AGGREGATE(15,6,(ROW(tblAnalyse[Datum])-ROW(INDEX(tblAnalyse[Datum],1))+1)/(tblAnalyse[Datum]&lt;&gt;""),ROW()-2)),"")))</f>
        <v/>
      </c>
      <c r="G104" s="45"/>
      <c r="H104" s="45"/>
      <c r="I104" s="45"/>
      <c r="J104" s="45"/>
      <c r="K104" s="45"/>
      <c r="L104" s="45"/>
      <c r="M104" s="45"/>
      <c r="N104" s="45"/>
      <c r="O104" s="45"/>
      <c r="P104" s="45"/>
      <c r="Q104" s="45"/>
      <c r="R104" s="45"/>
      <c r="S104" s="45"/>
      <c r="T104" s="45"/>
      <c r="U104" s="45"/>
    </row>
    <row r="105" spans="1:21" ht="15" customHeight="1" x14ac:dyDescent="0.25">
      <c r="A105" s="60" t="str">
        <f>IF(B105="","",COUNT($B$3:B105))</f>
        <v/>
      </c>
      <c r="B105" s="47" t="str" cm="1">
        <f t="array" ref="B105">IF(ROW()=2,Start!$G$3,IFERROR(INDEX(tblAnalyse[Datum],_xlfn.AGGREGATE(15,6,(ROW(tblAnalyse[Datum])-ROW(INDEX(tblAnalyse[Datum],1))+1)/(tblAnalyse[Datum]&lt;&gt;""),ROW()-2)),""))</f>
        <v/>
      </c>
      <c r="C105" s="48" t="str" cm="1">
        <f t="array" ref="C105">IF(ROW()=2,Start!$E$17,IF(B2="","",IFERROR(INDEX(tblAnalyse[Chrom],_xlfn.AGGREGATE(15,6,(ROW(tblAnalyse[Datum])-ROW(INDEX(tblAnalyse[Datum],1))+1)/(tblAnalyse[Datum]&lt;&gt;""),ROW()-2)),"")))</f>
        <v/>
      </c>
      <c r="D105" s="48" t="str">
        <f>IF(ROW()=2,Start!$G$17,IF(B105="","",MIN($I$5,MAX($I$4,D104 + $I$2*(Start!$E$17-C105) - IF(C105 &gt; Start!$E$17, $I$3*E105, 0)))))</f>
        <v/>
      </c>
      <c r="E105" s="49" t="str">
        <f t="shared" ca="1" si="2"/>
        <v/>
      </c>
      <c r="F105" s="49" t="str" cm="1">
        <f t="array" ref="F105">IF(ROW()=2,0,IF(B105="","",IFERROR(INDEX(tblAnalyse[Kumulative Zeit],_xlfn.AGGREGATE(15,6,(ROW(tblAnalyse[Datum])-ROW(INDEX(tblAnalyse[Datum],1))+1)/(tblAnalyse[Datum]&lt;&gt;""),ROW()-2)),"")))</f>
        <v/>
      </c>
      <c r="G105" s="45"/>
      <c r="H105" s="45"/>
      <c r="I105" s="45"/>
      <c r="J105" s="45"/>
      <c r="K105" s="45"/>
      <c r="L105" s="45"/>
      <c r="M105" s="45"/>
      <c r="N105" s="45"/>
      <c r="O105" s="45"/>
      <c r="P105" s="45"/>
      <c r="Q105" s="45"/>
      <c r="R105" s="45"/>
      <c r="S105" s="45"/>
      <c r="T105" s="45"/>
      <c r="U105" s="45"/>
    </row>
    <row r="106" spans="1:21" ht="15" customHeight="1" x14ac:dyDescent="0.25">
      <c r="A106" s="60" t="str">
        <f>IF(B106="","",COUNT($B$3:B106))</f>
        <v/>
      </c>
      <c r="B106" s="47" t="str" cm="1">
        <f t="array" ref="B106">IF(ROW()=2,Start!$G$3,IFERROR(INDEX(tblAnalyse[Datum],_xlfn.AGGREGATE(15,6,(ROW(tblAnalyse[Datum])-ROW(INDEX(tblAnalyse[Datum],1))+1)/(tblAnalyse[Datum]&lt;&gt;""),ROW()-2)),""))</f>
        <v/>
      </c>
      <c r="C106" s="48" t="str" cm="1">
        <f t="array" ref="C106">IF(ROW()=2,Start!$E$17,IF(B2="","",IFERROR(INDEX(tblAnalyse[Chrom],_xlfn.AGGREGATE(15,6,(ROW(tblAnalyse[Datum])-ROW(INDEX(tblAnalyse[Datum],1))+1)/(tblAnalyse[Datum]&lt;&gt;""),ROW()-2)),"")))</f>
        <v/>
      </c>
      <c r="D106" s="48" t="str">
        <f>IF(ROW()=2,Start!$G$17,IF(B106="","",MIN($I$5,MAX($I$4,D105 + $I$2*(Start!$E$17-C106) - IF(C106 &gt; Start!$E$17, $I$3*E106, 0)))))</f>
        <v/>
      </c>
      <c r="E106" s="49" t="str">
        <f t="shared" ca="1" si="2"/>
        <v/>
      </c>
      <c r="F106" s="49" t="str" cm="1">
        <f t="array" ref="F106">IF(ROW()=2,0,IF(B106="","",IFERROR(INDEX(tblAnalyse[Kumulative Zeit],_xlfn.AGGREGATE(15,6,(ROW(tblAnalyse[Datum])-ROW(INDEX(tblAnalyse[Datum],1))+1)/(tblAnalyse[Datum]&lt;&gt;""),ROW()-2)),"")))</f>
        <v/>
      </c>
      <c r="G106" s="45"/>
      <c r="H106" s="45"/>
      <c r="I106" s="45"/>
      <c r="J106" s="45"/>
      <c r="K106" s="45"/>
      <c r="L106" s="45"/>
      <c r="M106" s="45"/>
      <c r="N106" s="45"/>
      <c r="O106" s="45"/>
      <c r="P106" s="45"/>
      <c r="Q106" s="45"/>
      <c r="R106" s="45"/>
      <c r="S106" s="45"/>
      <c r="T106" s="45"/>
      <c r="U106" s="45"/>
    </row>
    <row r="107" spans="1:21" ht="15" customHeight="1" x14ac:dyDescent="0.25">
      <c r="A107" s="60" t="str">
        <f>IF(B107="","",COUNT($B$3:B107))</f>
        <v/>
      </c>
      <c r="B107" s="47" t="str" cm="1">
        <f t="array" ref="B107">IF(ROW()=2,Start!$G$3,IFERROR(INDEX(tblAnalyse[Datum],_xlfn.AGGREGATE(15,6,(ROW(tblAnalyse[Datum])-ROW(INDEX(tblAnalyse[Datum],1))+1)/(tblAnalyse[Datum]&lt;&gt;""),ROW()-2)),""))</f>
        <v/>
      </c>
      <c r="C107" s="48" t="str" cm="1">
        <f t="array" ref="C107">IF(ROW()=2,Start!$E$17,IF(B2="","",IFERROR(INDEX(tblAnalyse[Chrom],_xlfn.AGGREGATE(15,6,(ROW(tblAnalyse[Datum])-ROW(INDEX(tblAnalyse[Datum],1))+1)/(tblAnalyse[Datum]&lt;&gt;""),ROW()-2)),"")))</f>
        <v/>
      </c>
      <c r="D107" s="48" t="str">
        <f>IF(ROW()=2,Start!$G$17,IF(B107="","",MIN($I$5,MAX($I$4,D106 + $I$2*(Start!$E$17-C107) - IF(C107 &gt; Start!$E$17, $I$3*E107, 0)))))</f>
        <v/>
      </c>
      <c r="E107" s="49" t="str">
        <f t="shared" ca="1" si="2"/>
        <v/>
      </c>
      <c r="F107" s="49" t="str" cm="1">
        <f t="array" ref="F107">IF(ROW()=2,0,IF(B107="","",IFERROR(INDEX(tblAnalyse[Kumulative Zeit],_xlfn.AGGREGATE(15,6,(ROW(tblAnalyse[Datum])-ROW(INDEX(tblAnalyse[Datum],1))+1)/(tblAnalyse[Datum]&lt;&gt;""),ROW()-2)),"")))</f>
        <v/>
      </c>
      <c r="G107" s="45"/>
      <c r="H107" s="45"/>
      <c r="I107" s="45"/>
      <c r="J107" s="45"/>
      <c r="K107" s="45"/>
      <c r="L107" s="45"/>
      <c r="M107" s="45"/>
      <c r="N107" s="45"/>
      <c r="O107" s="45"/>
      <c r="P107" s="45"/>
      <c r="Q107" s="45"/>
      <c r="R107" s="45"/>
      <c r="S107" s="45"/>
      <c r="T107" s="45"/>
      <c r="U107" s="45"/>
    </row>
    <row r="108" spans="1:21" ht="15" customHeight="1" x14ac:dyDescent="0.25">
      <c r="A108" s="60" t="str">
        <f>IF(B108="","",COUNT($B$3:B108))</f>
        <v/>
      </c>
      <c r="B108" s="47" t="str" cm="1">
        <f t="array" ref="B108">IF(ROW()=2,Start!$G$3,IFERROR(INDEX(tblAnalyse[Datum],_xlfn.AGGREGATE(15,6,(ROW(tblAnalyse[Datum])-ROW(INDEX(tblAnalyse[Datum],1))+1)/(tblAnalyse[Datum]&lt;&gt;""),ROW()-2)),""))</f>
        <v/>
      </c>
      <c r="C108" s="48" t="str" cm="1">
        <f t="array" ref="C108">IF(ROW()=2,Start!$E$17,IF(B2="","",IFERROR(INDEX(tblAnalyse[Chrom],_xlfn.AGGREGATE(15,6,(ROW(tblAnalyse[Datum])-ROW(INDEX(tblAnalyse[Datum],1))+1)/(tblAnalyse[Datum]&lt;&gt;""),ROW()-2)),"")))</f>
        <v/>
      </c>
      <c r="D108" s="48" t="str">
        <f>IF(ROW()=2,Start!$G$17,IF(B108="","",MIN($I$5,MAX($I$4,D107 + $I$2*(Start!$E$17-C108) - IF(C108 &gt; Start!$E$17, $I$3*E108, 0)))))</f>
        <v/>
      </c>
      <c r="E108" s="49" t="str">
        <f t="shared" ca="1" si="2"/>
        <v/>
      </c>
      <c r="F108" s="49" t="str" cm="1">
        <f t="array" ref="F108">IF(ROW()=2,0,IF(B108="","",IFERROR(INDEX(tblAnalyse[Kumulative Zeit],_xlfn.AGGREGATE(15,6,(ROW(tblAnalyse[Datum])-ROW(INDEX(tblAnalyse[Datum],1))+1)/(tblAnalyse[Datum]&lt;&gt;""),ROW()-2)),"")))</f>
        <v/>
      </c>
      <c r="G108" s="45"/>
      <c r="H108" s="45"/>
      <c r="I108" s="45"/>
      <c r="J108" s="45"/>
      <c r="K108" s="45"/>
      <c r="L108" s="45"/>
      <c r="M108" s="45"/>
      <c r="N108" s="45"/>
      <c r="O108" s="45"/>
      <c r="P108" s="45"/>
      <c r="Q108" s="45"/>
      <c r="R108" s="45"/>
      <c r="S108" s="45"/>
      <c r="T108" s="45"/>
      <c r="U108" s="45"/>
    </row>
    <row r="109" spans="1:21" ht="15" customHeight="1" x14ac:dyDescent="0.25">
      <c r="A109" s="60" t="str">
        <f>IF(B109="","",COUNT($B$3:B109))</f>
        <v/>
      </c>
      <c r="B109" s="47" t="str" cm="1">
        <f t="array" ref="B109">IF(ROW()=2,Start!$G$3,IFERROR(INDEX(tblAnalyse[Datum],_xlfn.AGGREGATE(15,6,(ROW(tblAnalyse[Datum])-ROW(INDEX(tblAnalyse[Datum],1))+1)/(tblAnalyse[Datum]&lt;&gt;""),ROW()-2)),""))</f>
        <v/>
      </c>
      <c r="C109" s="48" t="str" cm="1">
        <f t="array" ref="C109">IF(ROW()=2,Start!$E$17,IF(B2="","",IFERROR(INDEX(tblAnalyse[Chrom],_xlfn.AGGREGATE(15,6,(ROW(tblAnalyse[Datum])-ROW(INDEX(tblAnalyse[Datum],1))+1)/(tblAnalyse[Datum]&lt;&gt;""),ROW()-2)),"")))</f>
        <v/>
      </c>
      <c r="D109" s="48" t="str">
        <f>IF(ROW()=2,Start!$G$17,IF(B109="","",MIN($I$5,MAX($I$4,D108 + $I$2*(Start!$E$17-C109) - IF(C109 &gt; Start!$E$17, $I$3*E109, 0)))))</f>
        <v/>
      </c>
      <c r="E109" s="49" t="str">
        <f t="shared" ca="1" si="2"/>
        <v/>
      </c>
      <c r="F109" s="49" t="str" cm="1">
        <f t="array" ref="F109">IF(ROW()=2,0,IF(B109="","",IFERROR(INDEX(tblAnalyse[Kumulative Zeit],_xlfn.AGGREGATE(15,6,(ROW(tblAnalyse[Datum])-ROW(INDEX(tblAnalyse[Datum],1))+1)/(tblAnalyse[Datum]&lt;&gt;""),ROW()-2)),"")))</f>
        <v/>
      </c>
      <c r="G109" s="45"/>
      <c r="H109" s="45"/>
      <c r="I109" s="45"/>
      <c r="J109" s="45"/>
      <c r="K109" s="45"/>
      <c r="L109" s="45"/>
      <c r="M109" s="45"/>
      <c r="N109" s="45"/>
      <c r="O109" s="45"/>
      <c r="P109" s="45"/>
      <c r="Q109" s="45"/>
      <c r="R109" s="45"/>
      <c r="S109" s="45"/>
      <c r="T109" s="45"/>
      <c r="U109" s="45"/>
    </row>
    <row r="110" spans="1:21" ht="15" customHeight="1" x14ac:dyDescent="0.25">
      <c r="A110" s="60" t="str">
        <f>IF(B110="","",COUNT($B$3:B110))</f>
        <v/>
      </c>
      <c r="B110" s="47" t="str" cm="1">
        <f t="array" ref="B110">IF(ROW()=2,Start!$G$3,IFERROR(INDEX(tblAnalyse[Datum],_xlfn.AGGREGATE(15,6,(ROW(tblAnalyse[Datum])-ROW(INDEX(tblAnalyse[Datum],1))+1)/(tblAnalyse[Datum]&lt;&gt;""),ROW()-2)),""))</f>
        <v/>
      </c>
      <c r="C110" s="48" t="str" cm="1">
        <f t="array" ref="C110">IF(ROW()=2,Start!$E$17,IF(B2="","",IFERROR(INDEX(tblAnalyse[Chrom],_xlfn.AGGREGATE(15,6,(ROW(tblAnalyse[Datum])-ROW(INDEX(tblAnalyse[Datum],1))+1)/(tblAnalyse[Datum]&lt;&gt;""),ROW()-2)),"")))</f>
        <v/>
      </c>
      <c r="D110" s="48" t="str">
        <f>IF(ROW()=2,Start!$G$17,IF(B110="","",MIN($I$5,MAX($I$4,D109 + $I$2*(Start!$E$17-C110) - IF(C110 &gt; Start!$E$17, $I$3*E110, 0)))))</f>
        <v/>
      </c>
      <c r="E110" s="49" t="str">
        <f t="shared" ca="1" si="2"/>
        <v/>
      </c>
      <c r="F110" s="49" t="str" cm="1">
        <f t="array" ref="F110">IF(ROW()=2,0,IF(B110="","",IFERROR(INDEX(tblAnalyse[Kumulative Zeit],_xlfn.AGGREGATE(15,6,(ROW(tblAnalyse[Datum])-ROW(INDEX(tblAnalyse[Datum],1))+1)/(tblAnalyse[Datum]&lt;&gt;""),ROW()-2)),"")))</f>
        <v/>
      </c>
      <c r="G110" s="45"/>
      <c r="H110" s="45"/>
      <c r="I110" s="45"/>
      <c r="J110" s="45"/>
      <c r="K110" s="45"/>
      <c r="L110" s="45"/>
      <c r="M110" s="45"/>
      <c r="N110" s="45"/>
      <c r="O110" s="45"/>
      <c r="P110" s="45"/>
      <c r="Q110" s="45"/>
      <c r="R110" s="45"/>
      <c r="S110" s="45"/>
      <c r="T110" s="45"/>
      <c r="U110" s="45"/>
    </row>
    <row r="111" spans="1:21" ht="15" customHeight="1" x14ac:dyDescent="0.25">
      <c r="A111" s="60" t="str">
        <f>IF(B111="","",COUNT($B$3:B111))</f>
        <v/>
      </c>
      <c r="B111" s="47" t="str" cm="1">
        <f t="array" ref="B111">IF(ROW()=2,Start!$G$3,IFERROR(INDEX(tblAnalyse[Datum],_xlfn.AGGREGATE(15,6,(ROW(tblAnalyse[Datum])-ROW(INDEX(tblAnalyse[Datum],1))+1)/(tblAnalyse[Datum]&lt;&gt;""),ROW()-2)),""))</f>
        <v/>
      </c>
      <c r="C111" s="48" t="str" cm="1">
        <f t="array" ref="C111">IF(ROW()=2,Start!$E$17,IF(B2="","",IFERROR(INDEX(tblAnalyse[Chrom],_xlfn.AGGREGATE(15,6,(ROW(tblAnalyse[Datum])-ROW(INDEX(tblAnalyse[Datum],1))+1)/(tblAnalyse[Datum]&lt;&gt;""),ROW()-2)),"")))</f>
        <v/>
      </c>
      <c r="D111" s="48" t="str">
        <f>IF(ROW()=2,Start!$G$17,IF(B111="","",MIN($I$5,MAX($I$4,D110 + $I$2*(Start!$E$17-C111) - IF(C111 &gt; Start!$E$17, $I$3*E111, 0)))))</f>
        <v/>
      </c>
      <c r="E111" s="49" t="str">
        <f t="shared" ca="1" si="2"/>
        <v/>
      </c>
      <c r="F111" s="49" t="str" cm="1">
        <f t="array" ref="F111">IF(ROW()=2,0,IF(B111="","",IFERROR(INDEX(tblAnalyse[Kumulative Zeit],_xlfn.AGGREGATE(15,6,(ROW(tblAnalyse[Datum])-ROW(INDEX(tblAnalyse[Datum],1))+1)/(tblAnalyse[Datum]&lt;&gt;""),ROW()-2)),"")))</f>
        <v/>
      </c>
      <c r="G111" s="45"/>
      <c r="H111" s="45"/>
      <c r="I111" s="45"/>
      <c r="J111" s="45"/>
      <c r="K111" s="45"/>
      <c r="L111" s="45"/>
      <c r="M111" s="45"/>
      <c r="N111" s="45"/>
      <c r="O111" s="45"/>
      <c r="P111" s="45"/>
      <c r="Q111" s="45"/>
      <c r="R111" s="45"/>
      <c r="S111" s="45"/>
      <c r="T111" s="45"/>
      <c r="U111" s="45"/>
    </row>
    <row r="112" spans="1:21" ht="15" customHeight="1" x14ac:dyDescent="0.25">
      <c r="A112" s="60" t="str">
        <f>IF(B112="","",COUNT($B$3:B112))</f>
        <v/>
      </c>
      <c r="B112" s="47" t="str" cm="1">
        <f t="array" ref="B112">IF(ROW()=2,Start!$G$3,IFERROR(INDEX(tblAnalyse[Datum],_xlfn.AGGREGATE(15,6,(ROW(tblAnalyse[Datum])-ROW(INDEX(tblAnalyse[Datum],1))+1)/(tblAnalyse[Datum]&lt;&gt;""),ROW()-2)),""))</f>
        <v/>
      </c>
      <c r="C112" s="48" t="str" cm="1">
        <f t="array" ref="C112">IF(ROW()=2,Start!$E$17,IF(B2="","",IFERROR(INDEX(tblAnalyse[Chrom],_xlfn.AGGREGATE(15,6,(ROW(tblAnalyse[Datum])-ROW(INDEX(tblAnalyse[Datum],1))+1)/(tblAnalyse[Datum]&lt;&gt;""),ROW()-2)),"")))</f>
        <v/>
      </c>
      <c r="D112" s="48" t="str">
        <f>IF(ROW()=2,Start!$G$17,IF(B112="","",MIN($I$5,MAX($I$4,D111 + $I$2*(Start!$E$17-C112) - IF(C112 &gt; Start!$E$17, $I$3*E112, 0)))))</f>
        <v/>
      </c>
      <c r="E112" s="49" t="str">
        <f t="shared" ca="1" si="2"/>
        <v/>
      </c>
      <c r="F112" s="49" t="str" cm="1">
        <f t="array" ref="F112">IF(ROW()=2,0,IF(B112="","",IFERROR(INDEX(tblAnalyse[Kumulative Zeit],_xlfn.AGGREGATE(15,6,(ROW(tblAnalyse[Datum])-ROW(INDEX(tblAnalyse[Datum],1))+1)/(tblAnalyse[Datum]&lt;&gt;""),ROW()-2)),"")))</f>
        <v/>
      </c>
      <c r="G112" s="45"/>
      <c r="H112" s="45"/>
      <c r="I112" s="45"/>
      <c r="J112" s="45"/>
      <c r="K112" s="45"/>
      <c r="L112" s="45"/>
      <c r="M112" s="45"/>
      <c r="N112" s="45"/>
      <c r="O112" s="45"/>
      <c r="P112" s="45"/>
      <c r="Q112" s="45"/>
      <c r="R112" s="45"/>
      <c r="S112" s="45"/>
      <c r="T112" s="45"/>
      <c r="U112" s="45"/>
    </row>
    <row r="113" spans="1:21" ht="15" customHeight="1" x14ac:dyDescent="0.25">
      <c r="A113" s="60" t="str">
        <f>IF(B113="","",COUNT($B$3:B113))</f>
        <v/>
      </c>
      <c r="B113" s="47" t="str" cm="1">
        <f t="array" ref="B113">IF(ROW()=2,Start!$G$3,IFERROR(INDEX(tblAnalyse[Datum],_xlfn.AGGREGATE(15,6,(ROW(tblAnalyse[Datum])-ROW(INDEX(tblAnalyse[Datum],1))+1)/(tblAnalyse[Datum]&lt;&gt;""),ROW()-2)),""))</f>
        <v/>
      </c>
      <c r="C113" s="48" t="str" cm="1">
        <f t="array" ref="C113">IF(ROW()=2,Start!$E$17,IF(B2="","",IFERROR(INDEX(tblAnalyse[Chrom],_xlfn.AGGREGATE(15,6,(ROW(tblAnalyse[Datum])-ROW(INDEX(tblAnalyse[Datum],1))+1)/(tblAnalyse[Datum]&lt;&gt;""),ROW()-2)),"")))</f>
        <v/>
      </c>
      <c r="D113" s="48" t="str">
        <f>IF(ROW()=2,Start!$G$17,IF(B113="","",MIN($I$5,MAX($I$4,D112 + $I$2*(Start!$E$17-C113) - IF(C113 &gt; Start!$E$17, $I$3*E113, 0)))))</f>
        <v/>
      </c>
      <c r="E113" s="49" t="str">
        <f t="shared" ca="1" si="2"/>
        <v/>
      </c>
      <c r="F113" s="49" t="str" cm="1">
        <f t="array" ref="F113">IF(ROW()=2,0,IF(B113="","",IFERROR(INDEX(tblAnalyse[Kumulative Zeit],_xlfn.AGGREGATE(15,6,(ROW(tblAnalyse[Datum])-ROW(INDEX(tblAnalyse[Datum],1))+1)/(tblAnalyse[Datum]&lt;&gt;""),ROW()-2)),"")))</f>
        <v/>
      </c>
      <c r="G113" s="45"/>
      <c r="H113" s="45"/>
      <c r="I113" s="45"/>
      <c r="J113" s="45"/>
      <c r="K113" s="45"/>
      <c r="L113" s="45"/>
      <c r="M113" s="45"/>
      <c r="N113" s="45"/>
      <c r="O113" s="45"/>
      <c r="P113" s="45"/>
      <c r="Q113" s="45"/>
      <c r="R113" s="45"/>
      <c r="S113" s="45"/>
      <c r="T113" s="45"/>
      <c r="U113" s="45"/>
    </row>
    <row r="114" spans="1:21" ht="15" customHeight="1" x14ac:dyDescent="0.25">
      <c r="A114" s="60" t="str">
        <f>IF(B114="","",COUNT($B$3:B114))</f>
        <v/>
      </c>
      <c r="B114" s="47" t="str" cm="1">
        <f t="array" ref="B114">IF(ROW()=2,Start!$G$3,IFERROR(INDEX(tblAnalyse[Datum],_xlfn.AGGREGATE(15,6,(ROW(tblAnalyse[Datum])-ROW(INDEX(tblAnalyse[Datum],1))+1)/(tblAnalyse[Datum]&lt;&gt;""),ROW()-2)),""))</f>
        <v/>
      </c>
      <c r="C114" s="48" t="str" cm="1">
        <f t="array" ref="C114">IF(ROW()=2,Start!$E$17,IF(B2="","",IFERROR(INDEX(tblAnalyse[Chrom],_xlfn.AGGREGATE(15,6,(ROW(tblAnalyse[Datum])-ROW(INDEX(tblAnalyse[Datum],1))+1)/(tblAnalyse[Datum]&lt;&gt;""),ROW()-2)),"")))</f>
        <v/>
      </c>
      <c r="D114" s="48" t="str">
        <f>IF(ROW()=2,Start!$G$17,IF(B114="","",MIN($I$5,MAX($I$4,D113 + $I$2*(Start!$E$17-C114) - IF(C114 &gt; Start!$E$17, $I$3*E114, 0)))))</f>
        <v/>
      </c>
      <c r="E114" s="49" t="str">
        <f t="shared" ca="1" si="2"/>
        <v/>
      </c>
      <c r="F114" s="49" t="str" cm="1">
        <f t="array" ref="F114">IF(ROW()=2,0,IF(B114="","",IFERROR(INDEX(tblAnalyse[Kumulative Zeit],_xlfn.AGGREGATE(15,6,(ROW(tblAnalyse[Datum])-ROW(INDEX(tblAnalyse[Datum],1))+1)/(tblAnalyse[Datum]&lt;&gt;""),ROW()-2)),"")))</f>
        <v/>
      </c>
      <c r="G114" s="45"/>
      <c r="H114" s="45"/>
      <c r="I114" s="45"/>
      <c r="J114" s="45"/>
      <c r="K114" s="45"/>
      <c r="L114" s="45"/>
      <c r="M114" s="45"/>
      <c r="N114" s="45"/>
      <c r="O114" s="45"/>
      <c r="P114" s="45"/>
      <c r="Q114" s="45"/>
      <c r="R114" s="45"/>
      <c r="S114" s="45"/>
      <c r="T114" s="45"/>
      <c r="U114" s="45"/>
    </row>
    <row r="115" spans="1:21" ht="15" customHeight="1" x14ac:dyDescent="0.25">
      <c r="A115" s="60" t="str">
        <f>IF(B115="","",COUNT($B$3:B115))</f>
        <v/>
      </c>
      <c r="B115" s="47" t="str" cm="1">
        <f t="array" ref="B115">IF(ROW()=2,Start!$G$3,IFERROR(INDEX(tblAnalyse[Datum],_xlfn.AGGREGATE(15,6,(ROW(tblAnalyse[Datum])-ROW(INDEX(tblAnalyse[Datum],1))+1)/(tblAnalyse[Datum]&lt;&gt;""),ROW()-2)),""))</f>
        <v/>
      </c>
      <c r="C115" s="48" t="str" cm="1">
        <f t="array" ref="C115">IF(ROW()=2,Start!$E$17,IF(B2="","",IFERROR(INDEX(tblAnalyse[Chrom],_xlfn.AGGREGATE(15,6,(ROW(tblAnalyse[Datum])-ROW(INDEX(tblAnalyse[Datum],1))+1)/(tblAnalyse[Datum]&lt;&gt;""),ROW()-2)),"")))</f>
        <v/>
      </c>
      <c r="D115" s="48" t="str">
        <f>IF(ROW()=2,Start!$G$17,IF(B115="","",MIN($I$5,MAX($I$4,D114 + $I$2*(Start!$E$17-C115) - IF(C115 &gt; Start!$E$17, $I$3*E115, 0)))))</f>
        <v/>
      </c>
      <c r="E115" s="49" t="str">
        <f t="shared" ca="1" si="2"/>
        <v/>
      </c>
      <c r="F115" s="49" t="str" cm="1">
        <f t="array" ref="F115">IF(ROW()=2,0,IF(B115="","",IFERROR(INDEX(tblAnalyse[Kumulative Zeit],_xlfn.AGGREGATE(15,6,(ROW(tblAnalyse[Datum])-ROW(INDEX(tblAnalyse[Datum],1))+1)/(tblAnalyse[Datum]&lt;&gt;""),ROW()-2)),"")))</f>
        <v/>
      </c>
      <c r="G115" s="45"/>
      <c r="H115" s="45"/>
      <c r="I115" s="45"/>
      <c r="J115" s="45"/>
      <c r="K115" s="45"/>
      <c r="L115" s="45"/>
      <c r="M115" s="45"/>
      <c r="N115" s="45"/>
      <c r="O115" s="45"/>
      <c r="P115" s="45"/>
      <c r="Q115" s="45"/>
      <c r="R115" s="45"/>
      <c r="S115" s="45"/>
      <c r="T115" s="45"/>
      <c r="U115" s="45"/>
    </row>
    <row r="116" spans="1:21" ht="15" customHeight="1" x14ac:dyDescent="0.25">
      <c r="A116" s="60" t="str">
        <f>IF(B116="","",COUNT($B$3:B116))</f>
        <v/>
      </c>
      <c r="B116" s="47" t="str" cm="1">
        <f t="array" ref="B116">IF(ROW()=2,Start!$G$3,IFERROR(INDEX(tblAnalyse[Datum],_xlfn.AGGREGATE(15,6,(ROW(tblAnalyse[Datum])-ROW(INDEX(tblAnalyse[Datum],1))+1)/(tblAnalyse[Datum]&lt;&gt;""),ROW()-2)),""))</f>
        <v/>
      </c>
      <c r="C116" s="48" t="str" cm="1">
        <f t="array" ref="C116">IF(ROW()=2,Start!$E$17,IF(B2="","",IFERROR(INDEX(tblAnalyse[Chrom],_xlfn.AGGREGATE(15,6,(ROW(tblAnalyse[Datum])-ROW(INDEX(tblAnalyse[Datum],1))+1)/(tblAnalyse[Datum]&lt;&gt;""),ROW()-2)),"")))</f>
        <v/>
      </c>
      <c r="D116" s="48" t="str">
        <f>IF(ROW()=2,Start!$G$17,IF(B116="","",MIN($I$5,MAX($I$4,D115 + $I$2*(Start!$E$17-C116) - IF(C116 &gt; Start!$E$17, $I$3*E116, 0)))))</f>
        <v/>
      </c>
      <c r="E116" s="49" t="str">
        <f t="shared" ca="1" si="2"/>
        <v/>
      </c>
      <c r="F116" s="49" t="str" cm="1">
        <f t="array" ref="F116">IF(ROW()=2,0,IF(B116="","",IFERROR(INDEX(tblAnalyse[Kumulative Zeit],_xlfn.AGGREGATE(15,6,(ROW(tblAnalyse[Datum])-ROW(INDEX(tblAnalyse[Datum],1))+1)/(tblAnalyse[Datum]&lt;&gt;""),ROW()-2)),"")))</f>
        <v/>
      </c>
      <c r="G116" s="45"/>
      <c r="H116" s="45"/>
      <c r="I116" s="45"/>
      <c r="J116" s="45"/>
      <c r="K116" s="45"/>
      <c r="L116" s="45"/>
      <c r="M116" s="45"/>
      <c r="N116" s="45"/>
      <c r="O116" s="45"/>
      <c r="P116" s="45"/>
      <c r="Q116" s="45"/>
      <c r="R116" s="45"/>
      <c r="S116" s="45"/>
      <c r="T116" s="45"/>
      <c r="U116" s="45"/>
    </row>
    <row r="117" spans="1:21" ht="15" customHeight="1" x14ac:dyDescent="0.25">
      <c r="A117" s="60" t="str">
        <f>IF(B117="","",COUNT($B$3:B117))</f>
        <v/>
      </c>
      <c r="B117" s="47" t="str" cm="1">
        <f t="array" ref="B117">IF(ROW()=2,Start!$G$3,IFERROR(INDEX(tblAnalyse[Datum],_xlfn.AGGREGATE(15,6,(ROW(tblAnalyse[Datum])-ROW(INDEX(tblAnalyse[Datum],1))+1)/(tblAnalyse[Datum]&lt;&gt;""),ROW()-2)),""))</f>
        <v/>
      </c>
      <c r="C117" s="48" t="str" cm="1">
        <f t="array" ref="C117">IF(ROW()=2,Start!$E$17,IF(B2="","",IFERROR(INDEX(tblAnalyse[Chrom],_xlfn.AGGREGATE(15,6,(ROW(tblAnalyse[Datum])-ROW(INDEX(tblAnalyse[Datum],1))+1)/(tblAnalyse[Datum]&lt;&gt;""),ROW()-2)),"")))</f>
        <v/>
      </c>
      <c r="D117" s="48" t="str">
        <f>IF(ROW()=2,Start!$G$17,IF(B117="","",MIN($I$5,MAX($I$4,D116 + $I$2*(Start!$E$17-C117) - IF(C117 &gt; Start!$E$17, $I$3*E117, 0)))))</f>
        <v/>
      </c>
      <c r="E117" s="49" t="str">
        <f t="shared" ca="1" si="2"/>
        <v/>
      </c>
      <c r="F117" s="49" t="str" cm="1">
        <f t="array" ref="F117">IF(ROW()=2,0,IF(B117="","",IFERROR(INDEX(tblAnalyse[Kumulative Zeit],_xlfn.AGGREGATE(15,6,(ROW(tblAnalyse[Datum])-ROW(INDEX(tblAnalyse[Datum],1))+1)/(tblAnalyse[Datum]&lt;&gt;""),ROW()-2)),"")))</f>
        <v/>
      </c>
      <c r="G117" s="45"/>
      <c r="H117" s="45"/>
      <c r="I117" s="45"/>
      <c r="J117" s="45"/>
      <c r="K117" s="45"/>
      <c r="L117" s="45"/>
      <c r="M117" s="45"/>
      <c r="N117" s="45"/>
      <c r="O117" s="45"/>
      <c r="P117" s="45"/>
      <c r="Q117" s="45"/>
      <c r="R117" s="45"/>
      <c r="S117" s="45"/>
      <c r="T117" s="45"/>
      <c r="U117" s="45"/>
    </row>
    <row r="118" spans="1:21" ht="15" customHeight="1" x14ac:dyDescent="0.25">
      <c r="A118" s="60" t="str">
        <f>IF(B118="","",COUNT($B$3:B118))</f>
        <v/>
      </c>
      <c r="B118" s="47" t="str" cm="1">
        <f t="array" ref="B118">IF(ROW()=2,Start!$G$3,IFERROR(INDEX(tblAnalyse[Datum],_xlfn.AGGREGATE(15,6,(ROW(tblAnalyse[Datum])-ROW(INDEX(tblAnalyse[Datum],1))+1)/(tblAnalyse[Datum]&lt;&gt;""),ROW()-2)),""))</f>
        <v/>
      </c>
      <c r="C118" s="48" t="str" cm="1">
        <f t="array" ref="C118">IF(ROW()=2,Start!$E$17,IF(B2="","",IFERROR(INDEX(tblAnalyse[Chrom],_xlfn.AGGREGATE(15,6,(ROW(tblAnalyse[Datum])-ROW(INDEX(tblAnalyse[Datum],1))+1)/(tblAnalyse[Datum]&lt;&gt;""),ROW()-2)),"")))</f>
        <v/>
      </c>
      <c r="D118" s="48" t="str">
        <f>IF(ROW()=2,Start!$G$17,IF(B118="","",MIN($I$5,MAX($I$4,D117 + $I$2*(Start!$E$17-C118) - IF(C118 &gt; Start!$E$17, $I$3*E118, 0)))))</f>
        <v/>
      </c>
      <c r="E118" s="49" t="str">
        <f t="shared" ca="1" si="2"/>
        <v/>
      </c>
      <c r="F118" s="49" t="str" cm="1">
        <f t="array" ref="F118">IF(ROW()=2,0,IF(B118="","",IFERROR(INDEX(tblAnalyse[Kumulative Zeit],_xlfn.AGGREGATE(15,6,(ROW(tblAnalyse[Datum])-ROW(INDEX(tblAnalyse[Datum],1))+1)/(tblAnalyse[Datum]&lt;&gt;""),ROW()-2)),"")))</f>
        <v/>
      </c>
      <c r="G118" s="45"/>
      <c r="H118" s="45"/>
      <c r="I118" s="45"/>
      <c r="J118" s="45"/>
      <c r="K118" s="45"/>
      <c r="L118" s="45"/>
      <c r="M118" s="45"/>
      <c r="N118" s="45"/>
      <c r="O118" s="45"/>
      <c r="P118" s="45"/>
      <c r="Q118" s="45"/>
      <c r="R118" s="45"/>
      <c r="S118" s="45"/>
      <c r="T118" s="45"/>
      <c r="U118" s="45"/>
    </row>
    <row r="119" spans="1:21" ht="15" customHeight="1" x14ac:dyDescent="0.25">
      <c r="A119" s="60" t="str">
        <f>IF(B119="","",COUNT($B$3:B119))</f>
        <v/>
      </c>
      <c r="B119" s="47" t="str" cm="1">
        <f t="array" ref="B119">IF(ROW()=2,Start!$G$3,IFERROR(INDEX(tblAnalyse[Datum],_xlfn.AGGREGATE(15,6,(ROW(tblAnalyse[Datum])-ROW(INDEX(tblAnalyse[Datum],1))+1)/(tblAnalyse[Datum]&lt;&gt;""),ROW()-2)),""))</f>
        <v/>
      </c>
      <c r="C119" s="48" t="str" cm="1">
        <f t="array" ref="C119">IF(ROW()=2,Start!$E$17,IF(B2="","",IFERROR(INDEX(tblAnalyse[Chrom],_xlfn.AGGREGATE(15,6,(ROW(tblAnalyse[Datum])-ROW(INDEX(tblAnalyse[Datum],1))+1)/(tblAnalyse[Datum]&lt;&gt;""),ROW()-2)),"")))</f>
        <v/>
      </c>
      <c r="D119" s="48" t="str">
        <f>IF(ROW()=2,Start!$G$17,IF(B119="","",MIN($I$5,MAX($I$4,D118 + $I$2*(Start!$E$17-C119) - IF(C119 &gt; Start!$E$17, $I$3*E119, 0)))))</f>
        <v/>
      </c>
      <c r="E119" s="49" t="str">
        <f t="shared" ca="1" si="2"/>
        <v/>
      </c>
      <c r="F119" s="49" t="str" cm="1">
        <f t="array" ref="F119">IF(ROW()=2,0,IF(B119="","",IFERROR(INDEX(tblAnalyse[Kumulative Zeit],_xlfn.AGGREGATE(15,6,(ROW(tblAnalyse[Datum])-ROW(INDEX(tblAnalyse[Datum],1))+1)/(tblAnalyse[Datum]&lt;&gt;""),ROW()-2)),"")))</f>
        <v/>
      </c>
      <c r="G119" s="45"/>
      <c r="H119" s="45"/>
      <c r="I119" s="45"/>
      <c r="J119" s="45"/>
      <c r="K119" s="45"/>
      <c r="L119" s="45"/>
      <c r="M119" s="45"/>
      <c r="N119" s="45"/>
      <c r="O119" s="45"/>
      <c r="P119" s="45"/>
      <c r="Q119" s="45"/>
      <c r="R119" s="45"/>
      <c r="S119" s="45"/>
      <c r="T119" s="45"/>
      <c r="U119" s="45"/>
    </row>
    <row r="120" spans="1:21" ht="15" customHeight="1" x14ac:dyDescent="0.25">
      <c r="A120" s="60" t="str">
        <f>IF(B120="","",COUNT($B$3:B120))</f>
        <v/>
      </c>
      <c r="B120" s="47" t="str" cm="1">
        <f t="array" ref="B120">IF(ROW()=2,Start!$G$3,IFERROR(INDEX(tblAnalyse[Datum],_xlfn.AGGREGATE(15,6,(ROW(tblAnalyse[Datum])-ROW(INDEX(tblAnalyse[Datum],1))+1)/(tblAnalyse[Datum]&lt;&gt;""),ROW()-2)),""))</f>
        <v/>
      </c>
      <c r="C120" s="48" t="str" cm="1">
        <f t="array" ref="C120">IF(ROW()=2,Start!$E$17,IF(B2="","",IFERROR(INDEX(tblAnalyse[Chrom],_xlfn.AGGREGATE(15,6,(ROW(tblAnalyse[Datum])-ROW(INDEX(tblAnalyse[Datum],1))+1)/(tblAnalyse[Datum]&lt;&gt;""),ROW()-2)),"")))</f>
        <v/>
      </c>
      <c r="D120" s="48" t="str">
        <f>IF(ROW()=2,Start!$G$17,IF(B120="","",MIN($I$5,MAX($I$4,D119 + $I$2*(Start!$E$17-C120) - IF(C120 &gt; Start!$E$17, $I$3*E120, 0)))))</f>
        <v/>
      </c>
      <c r="E120" s="49" t="str">
        <f t="shared" ca="1" si="2"/>
        <v/>
      </c>
      <c r="F120" s="49" t="str" cm="1">
        <f t="array" ref="F120">IF(ROW()=2,0,IF(B120="","",IFERROR(INDEX(tblAnalyse[Kumulative Zeit],_xlfn.AGGREGATE(15,6,(ROW(tblAnalyse[Datum])-ROW(INDEX(tblAnalyse[Datum],1))+1)/(tblAnalyse[Datum]&lt;&gt;""),ROW()-2)),"")))</f>
        <v/>
      </c>
      <c r="G120" s="45"/>
      <c r="H120" s="45"/>
      <c r="I120" s="45"/>
      <c r="J120" s="45"/>
      <c r="K120" s="45"/>
      <c r="L120" s="45"/>
      <c r="M120" s="45"/>
      <c r="N120" s="45"/>
      <c r="O120" s="45"/>
      <c r="P120" s="45"/>
      <c r="Q120" s="45"/>
      <c r="R120" s="45"/>
      <c r="S120" s="45"/>
      <c r="T120" s="45"/>
      <c r="U120" s="45"/>
    </row>
    <row r="121" spans="1:21" ht="15" customHeight="1" x14ac:dyDescent="0.25">
      <c r="A121" s="60" t="str">
        <f>IF(B121="","",COUNT($B$3:B121))</f>
        <v/>
      </c>
      <c r="B121" s="47" t="str" cm="1">
        <f t="array" ref="B121">IF(ROW()=2,Start!$G$3,IFERROR(INDEX(tblAnalyse[Datum],_xlfn.AGGREGATE(15,6,(ROW(tblAnalyse[Datum])-ROW(INDEX(tblAnalyse[Datum],1))+1)/(tblAnalyse[Datum]&lt;&gt;""),ROW()-2)),""))</f>
        <v/>
      </c>
      <c r="C121" s="48" t="str" cm="1">
        <f t="array" ref="C121">IF(ROW()=2,Start!$E$17,IF(B2="","",IFERROR(INDEX(tblAnalyse[Chrom],_xlfn.AGGREGATE(15,6,(ROW(tblAnalyse[Datum])-ROW(INDEX(tblAnalyse[Datum],1))+1)/(tblAnalyse[Datum]&lt;&gt;""),ROW()-2)),"")))</f>
        <v/>
      </c>
      <c r="D121" s="48" t="str">
        <f>IF(ROW()=2,Start!$G$17,IF(B121="","",MIN($I$5,MAX($I$4,D120 + $I$2*(Start!$E$17-C121) - IF(C121 &gt; Start!$E$17, $I$3*E121, 0)))))</f>
        <v/>
      </c>
      <c r="E121" s="49" t="str">
        <f t="shared" ca="1" si="2"/>
        <v/>
      </c>
      <c r="F121" s="49" t="str" cm="1">
        <f t="array" ref="F121">IF(ROW()=2,0,IF(B121="","",IFERROR(INDEX(tblAnalyse[Kumulative Zeit],_xlfn.AGGREGATE(15,6,(ROW(tblAnalyse[Datum])-ROW(INDEX(tblAnalyse[Datum],1))+1)/(tblAnalyse[Datum]&lt;&gt;""),ROW()-2)),"")))</f>
        <v/>
      </c>
      <c r="G121" s="45"/>
      <c r="H121" s="45"/>
      <c r="I121" s="45"/>
      <c r="J121" s="45"/>
      <c r="K121" s="45"/>
      <c r="L121" s="45"/>
      <c r="M121" s="45"/>
      <c r="N121" s="45"/>
      <c r="O121" s="45"/>
      <c r="P121" s="45"/>
      <c r="Q121" s="45"/>
      <c r="R121" s="45"/>
      <c r="S121" s="45"/>
      <c r="T121" s="45"/>
      <c r="U121" s="45"/>
    </row>
    <row r="122" spans="1:21" ht="15" customHeight="1" x14ac:dyDescent="0.25">
      <c r="A122" s="60" t="str">
        <f>IF(B122="","",COUNT($B$3:B122))</f>
        <v/>
      </c>
      <c r="B122" s="47" t="str" cm="1">
        <f t="array" ref="B122">IF(ROW()=2,Start!$G$3,IFERROR(INDEX(tblAnalyse[Datum],_xlfn.AGGREGATE(15,6,(ROW(tblAnalyse[Datum])-ROW(INDEX(tblAnalyse[Datum],1))+1)/(tblAnalyse[Datum]&lt;&gt;""),ROW()-2)),""))</f>
        <v/>
      </c>
      <c r="C122" s="48" t="str" cm="1">
        <f t="array" ref="C122">IF(ROW()=2,Start!$E$17,IF(B2="","",IFERROR(INDEX(tblAnalyse[Chrom],_xlfn.AGGREGATE(15,6,(ROW(tblAnalyse[Datum])-ROW(INDEX(tblAnalyse[Datum],1))+1)/(tblAnalyse[Datum]&lt;&gt;""),ROW()-2)),"")))</f>
        <v/>
      </c>
      <c r="D122" s="48" t="str">
        <f>IF(ROW()=2,Start!$G$17,IF(B122="","",MIN($I$5,MAX($I$4,D121 + $I$2*(Start!$E$17-C122) - IF(C122 &gt; Start!$E$17, $I$3*E122, 0)))))</f>
        <v/>
      </c>
      <c r="E122" s="49" t="str">
        <f t="shared" ca="1" si="2"/>
        <v/>
      </c>
      <c r="F122" s="49" t="str" cm="1">
        <f t="array" ref="F122">IF(ROW()=2,0,IF(B122="","",IFERROR(INDEX(tblAnalyse[Kumulative Zeit],_xlfn.AGGREGATE(15,6,(ROW(tblAnalyse[Datum])-ROW(INDEX(tblAnalyse[Datum],1))+1)/(tblAnalyse[Datum]&lt;&gt;""),ROW()-2)),"")))</f>
        <v/>
      </c>
      <c r="G122" s="45"/>
      <c r="H122" s="45"/>
      <c r="I122" s="45"/>
      <c r="J122" s="45"/>
      <c r="K122" s="45"/>
      <c r="L122" s="45"/>
      <c r="M122" s="45"/>
      <c r="N122" s="45"/>
      <c r="O122" s="45"/>
      <c r="P122" s="45"/>
      <c r="Q122" s="45"/>
      <c r="R122" s="45"/>
      <c r="S122" s="45"/>
      <c r="T122" s="45"/>
      <c r="U122" s="45"/>
    </row>
    <row r="123" spans="1:21" ht="15" customHeight="1" x14ac:dyDescent="0.25">
      <c r="A123" s="60" t="str">
        <f>IF(B123="","",COUNT($B$3:B123))</f>
        <v/>
      </c>
      <c r="B123" s="47" t="str" cm="1">
        <f t="array" ref="B123">IF(ROW()=2,Start!$G$3,IFERROR(INDEX(tblAnalyse[Datum],_xlfn.AGGREGATE(15,6,(ROW(tblAnalyse[Datum])-ROW(INDEX(tblAnalyse[Datum],1))+1)/(tblAnalyse[Datum]&lt;&gt;""),ROW()-2)),""))</f>
        <v/>
      </c>
      <c r="C123" s="48" t="str" cm="1">
        <f t="array" ref="C123">IF(ROW()=2,Start!$E$17,IF(B2="","",IFERROR(INDEX(tblAnalyse[Chrom],_xlfn.AGGREGATE(15,6,(ROW(tblAnalyse[Datum])-ROW(INDEX(tblAnalyse[Datum],1))+1)/(tblAnalyse[Datum]&lt;&gt;""),ROW()-2)),"")))</f>
        <v/>
      </c>
      <c r="D123" s="48" t="str">
        <f>IF(ROW()=2,Start!$G$17,IF(B123="","",MIN($I$5,MAX($I$4,D122 + $I$2*(Start!$E$17-C123) - IF(C123 &gt; Start!$E$17, $I$3*E123, 0)))))</f>
        <v/>
      </c>
      <c r="E123" s="49" t="str">
        <f t="shared" ca="1" si="2"/>
        <v/>
      </c>
      <c r="F123" s="49" t="str" cm="1">
        <f t="array" ref="F123">IF(ROW()=2,0,IF(B123="","",IFERROR(INDEX(tblAnalyse[Kumulative Zeit],_xlfn.AGGREGATE(15,6,(ROW(tblAnalyse[Datum])-ROW(INDEX(tblAnalyse[Datum],1))+1)/(tblAnalyse[Datum]&lt;&gt;""),ROW()-2)),"")))</f>
        <v/>
      </c>
      <c r="G123" s="45"/>
      <c r="H123" s="45"/>
      <c r="I123" s="45"/>
      <c r="J123" s="45"/>
      <c r="K123" s="45"/>
      <c r="L123" s="45"/>
      <c r="M123" s="45"/>
      <c r="N123" s="45"/>
      <c r="O123" s="45"/>
      <c r="P123" s="45"/>
      <c r="Q123" s="45"/>
      <c r="R123" s="45"/>
      <c r="S123" s="45"/>
      <c r="T123" s="45"/>
      <c r="U123" s="45"/>
    </row>
    <row r="124" spans="1:21" ht="15" customHeight="1" x14ac:dyDescent="0.25">
      <c r="A124" s="60" t="str">
        <f>IF(B124="","",COUNT($B$3:B124))</f>
        <v/>
      </c>
      <c r="B124" s="47" t="str" cm="1">
        <f t="array" ref="B124">IF(ROW()=2,Start!$G$3,IFERROR(INDEX(tblAnalyse[Datum],_xlfn.AGGREGATE(15,6,(ROW(tblAnalyse[Datum])-ROW(INDEX(tblAnalyse[Datum],1))+1)/(tblAnalyse[Datum]&lt;&gt;""),ROW()-2)),""))</f>
        <v/>
      </c>
      <c r="C124" s="48" t="str" cm="1">
        <f t="array" ref="C124">IF(ROW()=2,Start!$E$17,IF(B2="","",IFERROR(INDEX(tblAnalyse[Chrom],_xlfn.AGGREGATE(15,6,(ROW(tblAnalyse[Datum])-ROW(INDEX(tblAnalyse[Datum],1))+1)/(tblAnalyse[Datum]&lt;&gt;""),ROW()-2)),"")))</f>
        <v/>
      </c>
      <c r="D124" s="48" t="str">
        <f>IF(ROW()=2,Start!$G$17,IF(B124="","",MIN($I$5,MAX($I$4,D123 + $I$2*(Start!$E$17-C124) - IF(C124 &gt; Start!$E$17, $I$3*E124, 0)))))</f>
        <v/>
      </c>
      <c r="E124" s="49" t="str">
        <f t="shared" ca="1" si="2"/>
        <v/>
      </c>
      <c r="F124" s="49" t="str" cm="1">
        <f t="array" ref="F124">IF(ROW()=2,0,IF(B124="","",IFERROR(INDEX(tblAnalyse[Kumulative Zeit],_xlfn.AGGREGATE(15,6,(ROW(tblAnalyse[Datum])-ROW(INDEX(tblAnalyse[Datum],1))+1)/(tblAnalyse[Datum]&lt;&gt;""),ROW()-2)),"")))</f>
        <v/>
      </c>
      <c r="G124" s="45"/>
      <c r="H124" s="45"/>
      <c r="I124" s="45"/>
      <c r="J124" s="45"/>
      <c r="K124" s="45"/>
      <c r="L124" s="45"/>
      <c r="M124" s="45"/>
      <c r="N124" s="45"/>
      <c r="O124" s="45"/>
      <c r="P124" s="45"/>
      <c r="Q124" s="45"/>
      <c r="R124" s="45"/>
      <c r="S124" s="45"/>
      <c r="T124" s="45"/>
      <c r="U124" s="45"/>
    </row>
    <row r="125" spans="1:21" ht="15" customHeight="1" x14ac:dyDescent="0.25">
      <c r="A125" s="60" t="str">
        <f>IF(B125="","",COUNT($B$3:B125))</f>
        <v/>
      </c>
      <c r="B125" s="47" t="str" cm="1">
        <f t="array" ref="B125">IF(ROW()=2,Start!$G$3,IFERROR(INDEX(tblAnalyse[Datum],_xlfn.AGGREGATE(15,6,(ROW(tblAnalyse[Datum])-ROW(INDEX(tblAnalyse[Datum],1))+1)/(tblAnalyse[Datum]&lt;&gt;""),ROW()-2)),""))</f>
        <v/>
      </c>
      <c r="C125" s="48" t="str" cm="1">
        <f t="array" ref="C125">IF(ROW()=2,Start!$E$17,IF(B2="","",IFERROR(INDEX(tblAnalyse[Chrom],_xlfn.AGGREGATE(15,6,(ROW(tblAnalyse[Datum])-ROW(INDEX(tblAnalyse[Datum],1))+1)/(tblAnalyse[Datum]&lt;&gt;""),ROW()-2)),"")))</f>
        <v/>
      </c>
      <c r="D125" s="48" t="str">
        <f>IF(ROW()=2,Start!$G$17,IF(B125="","",MIN($I$5,MAX($I$4,D124 + $I$2*(Start!$E$17-C125) - IF(C125 &gt; Start!$E$17, $I$3*E125, 0)))))</f>
        <v/>
      </c>
      <c r="E125" s="49" t="str">
        <f t="shared" ca="1" si="2"/>
        <v/>
      </c>
      <c r="F125" s="49" t="str" cm="1">
        <f t="array" ref="F125">IF(ROW()=2,0,IF(B125="","",IFERROR(INDEX(tblAnalyse[Kumulative Zeit],_xlfn.AGGREGATE(15,6,(ROW(tblAnalyse[Datum])-ROW(INDEX(tblAnalyse[Datum],1))+1)/(tblAnalyse[Datum]&lt;&gt;""),ROW()-2)),"")))</f>
        <v/>
      </c>
      <c r="G125" s="45"/>
      <c r="H125" s="45"/>
      <c r="I125" s="45"/>
      <c r="J125" s="45"/>
      <c r="K125" s="45"/>
      <c r="L125" s="45"/>
      <c r="M125" s="45"/>
      <c r="N125" s="45"/>
      <c r="O125" s="45"/>
      <c r="P125" s="45"/>
      <c r="Q125" s="45"/>
      <c r="R125" s="45"/>
      <c r="S125" s="45"/>
      <c r="T125" s="45"/>
      <c r="U125" s="45"/>
    </row>
    <row r="126" spans="1:21" ht="15" customHeight="1" x14ac:dyDescent="0.25">
      <c r="A126" s="60" t="str">
        <f>IF(B126="","",COUNT($B$3:B126))</f>
        <v/>
      </c>
      <c r="B126" s="47" t="str" cm="1">
        <f t="array" ref="B126">IF(ROW()=2,Start!$G$3,IFERROR(INDEX(tblAnalyse[Datum],_xlfn.AGGREGATE(15,6,(ROW(tblAnalyse[Datum])-ROW(INDEX(tblAnalyse[Datum],1))+1)/(tblAnalyse[Datum]&lt;&gt;""),ROW()-2)),""))</f>
        <v/>
      </c>
      <c r="C126" s="48" t="str" cm="1">
        <f t="array" ref="C126">IF(ROW()=2,Start!$E$17,IF(B2="","",IFERROR(INDEX(tblAnalyse[Chrom],_xlfn.AGGREGATE(15,6,(ROW(tblAnalyse[Datum])-ROW(INDEX(tblAnalyse[Datum],1))+1)/(tblAnalyse[Datum]&lt;&gt;""),ROW()-2)),"")))</f>
        <v/>
      </c>
      <c r="D126" s="48" t="str">
        <f>IF(ROW()=2,Start!$G$17,IF(B126="","",MIN($I$5,MAX($I$4,D125 + $I$2*(Start!$E$17-C126) - IF(C126 &gt; Start!$E$17, $I$3*E126, 0)))))</f>
        <v/>
      </c>
      <c r="E126" s="49" t="str">
        <f t="shared" ref="E126:E157" ca="1" si="3">IF(ROW()=2,0,IF(B126="","",IF(ROW()=3,(C126-C125)/F126,SLOPE(OFFSET(C126,-2,0,3,1),OFFSET(F126,-2,0,3,1)))))</f>
        <v/>
      </c>
      <c r="F126" s="49" t="str" cm="1">
        <f t="array" ref="F126">IF(ROW()=2,0,IF(B126="","",IFERROR(INDEX(tblAnalyse[Kumulative Zeit],_xlfn.AGGREGATE(15,6,(ROW(tblAnalyse[Datum])-ROW(INDEX(tblAnalyse[Datum],1))+1)/(tblAnalyse[Datum]&lt;&gt;""),ROW()-2)),"")))</f>
        <v/>
      </c>
      <c r="G126" s="45"/>
      <c r="H126" s="45"/>
      <c r="I126" s="45"/>
      <c r="J126" s="45"/>
      <c r="K126" s="45"/>
      <c r="L126" s="45"/>
      <c r="M126" s="45"/>
      <c r="N126" s="45"/>
      <c r="O126" s="45"/>
      <c r="P126" s="45"/>
      <c r="Q126" s="45"/>
      <c r="R126" s="45"/>
      <c r="S126" s="45"/>
      <c r="T126" s="45"/>
      <c r="U126" s="45"/>
    </row>
    <row r="127" spans="1:21" ht="15" customHeight="1" x14ac:dyDescent="0.25">
      <c r="A127" s="60" t="str">
        <f>IF(B127="","",COUNT($B$3:B127))</f>
        <v/>
      </c>
      <c r="B127" s="47" t="str" cm="1">
        <f t="array" ref="B127">IF(ROW()=2,Start!$G$3,IFERROR(INDEX(tblAnalyse[Datum],_xlfn.AGGREGATE(15,6,(ROW(tblAnalyse[Datum])-ROW(INDEX(tblAnalyse[Datum],1))+1)/(tblAnalyse[Datum]&lt;&gt;""),ROW()-2)),""))</f>
        <v/>
      </c>
      <c r="C127" s="48" t="str" cm="1">
        <f t="array" ref="C127">IF(ROW()=2,Start!$E$17,IF(B2="","",IFERROR(INDEX(tblAnalyse[Chrom],_xlfn.AGGREGATE(15,6,(ROW(tblAnalyse[Datum])-ROW(INDEX(tblAnalyse[Datum],1))+1)/(tblAnalyse[Datum]&lt;&gt;""),ROW()-2)),"")))</f>
        <v/>
      </c>
      <c r="D127" s="48" t="str">
        <f>IF(ROW()=2,Start!$G$17,IF(B127="","",MIN($I$5,MAX($I$4,D126 + $I$2*(Start!$E$17-C127) - IF(C127 &gt; Start!$E$17, $I$3*E127, 0)))))</f>
        <v/>
      </c>
      <c r="E127" s="49" t="str">
        <f t="shared" ca="1" si="3"/>
        <v/>
      </c>
      <c r="F127" s="49" t="str" cm="1">
        <f t="array" ref="F127">IF(ROW()=2,0,IF(B127="","",IFERROR(INDEX(tblAnalyse[Kumulative Zeit],_xlfn.AGGREGATE(15,6,(ROW(tblAnalyse[Datum])-ROW(INDEX(tblAnalyse[Datum],1))+1)/(tblAnalyse[Datum]&lt;&gt;""),ROW()-2)),"")))</f>
        <v/>
      </c>
      <c r="G127" s="45"/>
      <c r="H127" s="45"/>
      <c r="I127" s="45"/>
      <c r="J127" s="45"/>
      <c r="K127" s="45"/>
      <c r="L127" s="45"/>
      <c r="M127" s="45"/>
      <c r="N127" s="45"/>
      <c r="O127" s="45"/>
      <c r="P127" s="45"/>
      <c r="Q127" s="45"/>
      <c r="R127" s="45"/>
      <c r="S127" s="45"/>
      <c r="T127" s="45"/>
      <c r="U127" s="45"/>
    </row>
    <row r="128" spans="1:21" ht="15" customHeight="1" x14ac:dyDescent="0.25">
      <c r="A128" s="60" t="str">
        <f>IF(B128="","",COUNT($B$3:B128))</f>
        <v/>
      </c>
      <c r="B128" s="47" t="str" cm="1">
        <f t="array" ref="B128">IF(ROW()=2,Start!$G$3,IFERROR(INDEX(tblAnalyse[Datum],_xlfn.AGGREGATE(15,6,(ROW(tblAnalyse[Datum])-ROW(INDEX(tblAnalyse[Datum],1))+1)/(tblAnalyse[Datum]&lt;&gt;""),ROW()-2)),""))</f>
        <v/>
      </c>
      <c r="C128" s="48" t="str" cm="1">
        <f t="array" ref="C128">IF(ROW()=2,Start!$E$17,IF(B2="","",IFERROR(INDEX(tblAnalyse[Chrom],_xlfn.AGGREGATE(15,6,(ROW(tblAnalyse[Datum])-ROW(INDEX(tblAnalyse[Datum],1))+1)/(tblAnalyse[Datum]&lt;&gt;""),ROW()-2)),"")))</f>
        <v/>
      </c>
      <c r="D128" s="48" t="str">
        <f>IF(ROW()=2,Start!$G$17,IF(B128="","",MIN($I$5,MAX($I$4,D127 + $I$2*(Start!$E$17-C128) - IF(C128 &gt; Start!$E$17, $I$3*E128, 0)))))</f>
        <v/>
      </c>
      <c r="E128" s="49" t="str">
        <f t="shared" ca="1" si="3"/>
        <v/>
      </c>
      <c r="F128" s="49" t="str" cm="1">
        <f t="array" ref="F128">IF(ROW()=2,0,IF(B128="","",IFERROR(INDEX(tblAnalyse[Kumulative Zeit],_xlfn.AGGREGATE(15,6,(ROW(tblAnalyse[Datum])-ROW(INDEX(tblAnalyse[Datum],1))+1)/(tblAnalyse[Datum]&lt;&gt;""),ROW()-2)),"")))</f>
        <v/>
      </c>
      <c r="G128" s="45"/>
      <c r="H128" s="45"/>
      <c r="I128" s="45"/>
      <c r="J128" s="45"/>
      <c r="K128" s="45"/>
      <c r="L128" s="45"/>
      <c r="M128" s="45"/>
      <c r="N128" s="45"/>
      <c r="O128" s="45"/>
      <c r="P128" s="45"/>
      <c r="Q128" s="45"/>
      <c r="R128" s="45"/>
      <c r="S128" s="45"/>
      <c r="T128" s="45"/>
      <c r="U128" s="45"/>
    </row>
    <row r="129" spans="1:21" ht="15" customHeight="1" x14ac:dyDescent="0.25">
      <c r="A129" s="60" t="str">
        <f>IF(B129="","",COUNT($B$3:B129))</f>
        <v/>
      </c>
      <c r="B129" s="47" t="str" cm="1">
        <f t="array" ref="B129">IF(ROW()=2,Start!$G$3,IFERROR(INDEX(tblAnalyse[Datum],_xlfn.AGGREGATE(15,6,(ROW(tblAnalyse[Datum])-ROW(INDEX(tblAnalyse[Datum],1))+1)/(tblAnalyse[Datum]&lt;&gt;""),ROW()-2)),""))</f>
        <v/>
      </c>
      <c r="C129" s="48" t="str" cm="1">
        <f t="array" ref="C129">IF(ROW()=2,Start!$E$17,IF(B2="","",IFERROR(INDEX(tblAnalyse[Chrom],_xlfn.AGGREGATE(15,6,(ROW(tblAnalyse[Datum])-ROW(INDEX(tblAnalyse[Datum],1))+1)/(tblAnalyse[Datum]&lt;&gt;""),ROW()-2)),"")))</f>
        <v/>
      </c>
      <c r="D129" s="48" t="str">
        <f>IF(ROW()=2,Start!$G$17,IF(B129="","",MIN($I$5,MAX($I$4,D128 + $I$2*(Start!$E$17-C129) - IF(C129 &gt; Start!$E$17, $I$3*E129, 0)))))</f>
        <v/>
      </c>
      <c r="E129" s="49" t="str">
        <f t="shared" ca="1" si="3"/>
        <v/>
      </c>
      <c r="F129" s="49" t="str" cm="1">
        <f t="array" ref="F129">IF(ROW()=2,0,IF(B129="","",IFERROR(INDEX(tblAnalyse[Kumulative Zeit],_xlfn.AGGREGATE(15,6,(ROW(tblAnalyse[Datum])-ROW(INDEX(tblAnalyse[Datum],1))+1)/(tblAnalyse[Datum]&lt;&gt;""),ROW()-2)),"")))</f>
        <v/>
      </c>
      <c r="G129" s="45"/>
      <c r="H129" s="45"/>
      <c r="I129" s="45"/>
      <c r="J129" s="45"/>
      <c r="K129" s="45"/>
      <c r="L129" s="45"/>
      <c r="M129" s="45"/>
      <c r="N129" s="45"/>
      <c r="O129" s="45"/>
      <c r="P129" s="45"/>
      <c r="Q129" s="45"/>
      <c r="R129" s="45"/>
      <c r="S129" s="45"/>
      <c r="T129" s="45"/>
      <c r="U129" s="45"/>
    </row>
    <row r="130" spans="1:21" ht="15" customHeight="1" x14ac:dyDescent="0.25">
      <c r="A130" s="60" t="str">
        <f>IF(B130="","",COUNT($B$3:B130))</f>
        <v/>
      </c>
      <c r="B130" s="47" t="str" cm="1">
        <f t="array" ref="B130">IF(ROW()=2,Start!$G$3,IFERROR(INDEX(tblAnalyse[Datum],_xlfn.AGGREGATE(15,6,(ROW(tblAnalyse[Datum])-ROW(INDEX(tblAnalyse[Datum],1))+1)/(tblAnalyse[Datum]&lt;&gt;""),ROW()-2)),""))</f>
        <v/>
      </c>
      <c r="C130" s="48" t="str" cm="1">
        <f t="array" ref="C130">IF(ROW()=2,Start!$E$17,IF(B2="","",IFERROR(INDEX(tblAnalyse[Chrom],_xlfn.AGGREGATE(15,6,(ROW(tblAnalyse[Datum])-ROW(INDEX(tblAnalyse[Datum],1))+1)/(tblAnalyse[Datum]&lt;&gt;""),ROW()-2)),"")))</f>
        <v/>
      </c>
      <c r="D130" s="48" t="str">
        <f>IF(ROW()=2,Start!$G$17,IF(B130="","",MIN($I$5,MAX($I$4,D129 + $I$2*(Start!$E$17-C130) - IF(C130 &gt; Start!$E$17, $I$3*E130, 0)))))</f>
        <v/>
      </c>
      <c r="E130" s="49" t="str">
        <f t="shared" ca="1" si="3"/>
        <v/>
      </c>
      <c r="F130" s="49" t="str" cm="1">
        <f t="array" ref="F130">IF(ROW()=2,0,IF(B130="","",IFERROR(INDEX(tblAnalyse[Kumulative Zeit],_xlfn.AGGREGATE(15,6,(ROW(tblAnalyse[Datum])-ROW(INDEX(tblAnalyse[Datum],1))+1)/(tblAnalyse[Datum]&lt;&gt;""),ROW()-2)),"")))</f>
        <v/>
      </c>
      <c r="G130" s="45"/>
      <c r="H130" s="45"/>
      <c r="I130" s="45"/>
      <c r="J130" s="45"/>
      <c r="K130" s="45"/>
      <c r="L130" s="45"/>
      <c r="M130" s="45"/>
      <c r="N130" s="45"/>
      <c r="O130" s="45"/>
      <c r="P130" s="45"/>
      <c r="Q130" s="45"/>
      <c r="R130" s="45"/>
      <c r="S130" s="45"/>
      <c r="T130" s="45"/>
      <c r="U130" s="45"/>
    </row>
    <row r="131" spans="1:21" ht="15" customHeight="1" x14ac:dyDescent="0.25">
      <c r="A131" s="60" t="str">
        <f>IF(B131="","",COUNT($B$3:B131))</f>
        <v/>
      </c>
      <c r="B131" s="47" t="str" cm="1">
        <f t="array" ref="B131">IF(ROW()=2,Start!$G$3,IFERROR(INDEX(tblAnalyse[Datum],_xlfn.AGGREGATE(15,6,(ROW(tblAnalyse[Datum])-ROW(INDEX(tblAnalyse[Datum],1))+1)/(tblAnalyse[Datum]&lt;&gt;""),ROW()-2)),""))</f>
        <v/>
      </c>
      <c r="C131" s="48" t="str" cm="1">
        <f t="array" ref="C131">IF(ROW()=2,Start!$E$17,IF(B2="","",IFERROR(INDEX(tblAnalyse[Chrom],_xlfn.AGGREGATE(15,6,(ROW(tblAnalyse[Datum])-ROW(INDEX(tblAnalyse[Datum],1))+1)/(tblAnalyse[Datum]&lt;&gt;""),ROW()-2)),"")))</f>
        <v/>
      </c>
      <c r="D131" s="48" t="str">
        <f>IF(ROW()=2,Start!$G$17,IF(B131="","",MIN($I$5,MAX($I$4,D130 + $I$2*(Start!$E$17-C131) - IF(C131 &gt; Start!$E$17, $I$3*E131, 0)))))</f>
        <v/>
      </c>
      <c r="E131" s="49" t="str">
        <f t="shared" ca="1" si="3"/>
        <v/>
      </c>
      <c r="F131" s="49" t="str" cm="1">
        <f t="array" ref="F131">IF(ROW()=2,0,IF(B131="","",IFERROR(INDEX(tblAnalyse[Kumulative Zeit],_xlfn.AGGREGATE(15,6,(ROW(tblAnalyse[Datum])-ROW(INDEX(tblAnalyse[Datum],1))+1)/(tblAnalyse[Datum]&lt;&gt;""),ROW()-2)),"")))</f>
        <v/>
      </c>
      <c r="G131" s="45"/>
      <c r="H131" s="45"/>
      <c r="I131" s="45"/>
      <c r="J131" s="45"/>
      <c r="K131" s="45"/>
      <c r="L131" s="45"/>
      <c r="M131" s="45"/>
      <c r="N131" s="45"/>
      <c r="O131" s="45"/>
      <c r="P131" s="45"/>
      <c r="Q131" s="45"/>
      <c r="R131" s="45"/>
      <c r="S131" s="45"/>
      <c r="T131" s="45"/>
      <c r="U131" s="45"/>
    </row>
    <row r="132" spans="1:21" ht="15" customHeight="1" x14ac:dyDescent="0.25">
      <c r="A132" s="60" t="str">
        <f>IF(B132="","",COUNT($B$3:B132))</f>
        <v/>
      </c>
      <c r="B132" s="47" t="str" cm="1">
        <f t="array" ref="B132">IF(ROW()=2,Start!$G$3,IFERROR(INDEX(tblAnalyse[Datum],_xlfn.AGGREGATE(15,6,(ROW(tblAnalyse[Datum])-ROW(INDEX(tblAnalyse[Datum],1))+1)/(tblAnalyse[Datum]&lt;&gt;""),ROW()-2)),""))</f>
        <v/>
      </c>
      <c r="C132" s="48" t="str" cm="1">
        <f t="array" ref="C132">IF(ROW()=2,Start!$E$17,IF(B2="","",IFERROR(INDEX(tblAnalyse[Chrom],_xlfn.AGGREGATE(15,6,(ROW(tblAnalyse[Datum])-ROW(INDEX(tblAnalyse[Datum],1))+1)/(tblAnalyse[Datum]&lt;&gt;""),ROW()-2)),"")))</f>
        <v/>
      </c>
      <c r="D132" s="48" t="str">
        <f>IF(ROW()=2,Start!$G$17,IF(B132="","",MIN($I$5,MAX($I$4,D131 + $I$2*(Start!$E$17-C132) - IF(C132 &gt; Start!$E$17, $I$3*E132, 0)))))</f>
        <v/>
      </c>
      <c r="E132" s="49" t="str">
        <f t="shared" ca="1" si="3"/>
        <v/>
      </c>
      <c r="F132" s="49" t="str" cm="1">
        <f t="array" ref="F132">IF(ROW()=2,0,IF(B132="","",IFERROR(INDEX(tblAnalyse[Kumulative Zeit],_xlfn.AGGREGATE(15,6,(ROW(tblAnalyse[Datum])-ROW(INDEX(tblAnalyse[Datum],1))+1)/(tblAnalyse[Datum]&lt;&gt;""),ROW()-2)),"")))</f>
        <v/>
      </c>
      <c r="G132" s="45"/>
      <c r="H132" s="45"/>
      <c r="I132" s="45"/>
      <c r="J132" s="45"/>
      <c r="K132" s="45"/>
      <c r="L132" s="45"/>
      <c r="M132" s="45"/>
      <c r="N132" s="45"/>
      <c r="O132" s="45"/>
      <c r="P132" s="45"/>
      <c r="Q132" s="45"/>
      <c r="R132" s="45"/>
      <c r="S132" s="45"/>
      <c r="T132" s="45"/>
      <c r="U132" s="45"/>
    </row>
    <row r="133" spans="1:21" ht="15" customHeight="1" x14ac:dyDescent="0.25">
      <c r="A133" s="60" t="str">
        <f>IF(B133="","",COUNT($B$3:B133))</f>
        <v/>
      </c>
      <c r="B133" s="47" t="str" cm="1">
        <f t="array" ref="B133">IF(ROW()=2,Start!$G$3,IFERROR(INDEX(tblAnalyse[Datum],_xlfn.AGGREGATE(15,6,(ROW(tblAnalyse[Datum])-ROW(INDEX(tblAnalyse[Datum],1))+1)/(tblAnalyse[Datum]&lt;&gt;""),ROW()-2)),""))</f>
        <v/>
      </c>
      <c r="C133" s="48" t="str" cm="1">
        <f t="array" ref="C133">IF(ROW()=2,Start!$E$17,IF(B2="","",IFERROR(INDEX(tblAnalyse[Chrom],_xlfn.AGGREGATE(15,6,(ROW(tblAnalyse[Datum])-ROW(INDEX(tblAnalyse[Datum],1))+1)/(tblAnalyse[Datum]&lt;&gt;""),ROW()-2)),"")))</f>
        <v/>
      </c>
      <c r="D133" s="48" t="str">
        <f>IF(ROW()=2,Start!$G$17,IF(B133="","",MIN($I$5,MAX($I$4,D132 + $I$2*(Start!$E$17-C133) - IF(C133 &gt; Start!$E$17, $I$3*E133, 0)))))</f>
        <v/>
      </c>
      <c r="E133" s="49" t="str">
        <f t="shared" ca="1" si="3"/>
        <v/>
      </c>
      <c r="F133" s="49" t="str" cm="1">
        <f t="array" ref="F133">IF(ROW()=2,0,IF(B133="","",IFERROR(INDEX(tblAnalyse[Kumulative Zeit],_xlfn.AGGREGATE(15,6,(ROW(tblAnalyse[Datum])-ROW(INDEX(tblAnalyse[Datum],1))+1)/(tblAnalyse[Datum]&lt;&gt;""),ROW()-2)),"")))</f>
        <v/>
      </c>
      <c r="G133" s="45"/>
      <c r="H133" s="45"/>
      <c r="I133" s="45"/>
      <c r="J133" s="45"/>
      <c r="K133" s="45"/>
      <c r="L133" s="45"/>
      <c r="M133" s="45"/>
      <c r="N133" s="45"/>
      <c r="O133" s="45"/>
      <c r="P133" s="45"/>
      <c r="Q133" s="45"/>
      <c r="R133" s="45"/>
      <c r="S133" s="45"/>
      <c r="T133" s="45"/>
      <c r="U133" s="45"/>
    </row>
    <row r="134" spans="1:21" ht="15" customHeight="1" x14ac:dyDescent="0.25">
      <c r="A134" s="60" t="str">
        <f>IF(B134="","",COUNT($B$3:B134))</f>
        <v/>
      </c>
      <c r="B134" s="47" t="str" cm="1">
        <f t="array" ref="B134">IF(ROW()=2,Start!$G$3,IFERROR(INDEX(tblAnalyse[Datum],_xlfn.AGGREGATE(15,6,(ROW(tblAnalyse[Datum])-ROW(INDEX(tblAnalyse[Datum],1))+1)/(tblAnalyse[Datum]&lt;&gt;""),ROW()-2)),""))</f>
        <v/>
      </c>
      <c r="C134" s="48" t="str" cm="1">
        <f t="array" ref="C134">IF(ROW()=2,Start!$E$17,IF(B2="","",IFERROR(INDEX(tblAnalyse[Chrom],_xlfn.AGGREGATE(15,6,(ROW(tblAnalyse[Datum])-ROW(INDEX(tblAnalyse[Datum],1))+1)/(tblAnalyse[Datum]&lt;&gt;""),ROW()-2)),"")))</f>
        <v/>
      </c>
      <c r="D134" s="48" t="str">
        <f>IF(ROW()=2,Start!$G$17,IF(B134="","",MIN($I$5,MAX($I$4,D133 + $I$2*(Start!$E$17-C134) - IF(C134 &gt; Start!$E$17, $I$3*E134, 0)))))</f>
        <v/>
      </c>
      <c r="E134" s="49" t="str">
        <f t="shared" ca="1" si="3"/>
        <v/>
      </c>
      <c r="F134" s="49" t="str" cm="1">
        <f t="array" ref="F134">IF(ROW()=2,0,IF(B134="","",IFERROR(INDEX(tblAnalyse[Kumulative Zeit],_xlfn.AGGREGATE(15,6,(ROW(tblAnalyse[Datum])-ROW(INDEX(tblAnalyse[Datum],1))+1)/(tblAnalyse[Datum]&lt;&gt;""),ROW()-2)),"")))</f>
        <v/>
      </c>
      <c r="G134" s="45"/>
      <c r="H134" s="45"/>
      <c r="I134" s="45"/>
      <c r="J134" s="45"/>
      <c r="K134" s="45"/>
      <c r="L134" s="45"/>
      <c r="M134" s="45"/>
      <c r="N134" s="45"/>
      <c r="O134" s="45"/>
      <c r="P134" s="45"/>
      <c r="Q134" s="45"/>
      <c r="R134" s="45"/>
      <c r="S134" s="45"/>
      <c r="T134" s="45"/>
      <c r="U134" s="45"/>
    </row>
    <row r="135" spans="1:21" ht="15" customHeight="1" x14ac:dyDescent="0.25">
      <c r="A135" s="60" t="str">
        <f>IF(B135="","",COUNT($B$3:B135))</f>
        <v/>
      </c>
      <c r="B135" s="47" t="str" cm="1">
        <f t="array" ref="B135">IF(ROW()=2,Start!$G$3,IFERROR(INDEX(tblAnalyse[Datum],_xlfn.AGGREGATE(15,6,(ROW(tblAnalyse[Datum])-ROW(INDEX(tblAnalyse[Datum],1))+1)/(tblAnalyse[Datum]&lt;&gt;""),ROW()-2)),""))</f>
        <v/>
      </c>
      <c r="C135" s="48" t="str" cm="1">
        <f t="array" ref="C135">IF(ROW()=2,Start!$E$17,IF(B2="","",IFERROR(INDEX(tblAnalyse[Chrom],_xlfn.AGGREGATE(15,6,(ROW(tblAnalyse[Datum])-ROW(INDEX(tblAnalyse[Datum],1))+1)/(tblAnalyse[Datum]&lt;&gt;""),ROW()-2)),"")))</f>
        <v/>
      </c>
      <c r="D135" s="48" t="str">
        <f>IF(ROW()=2,Start!$G$17,IF(B135="","",MIN($I$5,MAX($I$4,D134 + $I$2*(Start!$E$17-C135) - IF(C135 &gt; Start!$E$17, $I$3*E135, 0)))))</f>
        <v/>
      </c>
      <c r="E135" s="49" t="str">
        <f t="shared" ca="1" si="3"/>
        <v/>
      </c>
      <c r="F135" s="49" t="str" cm="1">
        <f t="array" ref="F135">IF(ROW()=2,0,IF(B135="","",IFERROR(INDEX(tblAnalyse[Kumulative Zeit],_xlfn.AGGREGATE(15,6,(ROW(tblAnalyse[Datum])-ROW(INDEX(tblAnalyse[Datum],1))+1)/(tblAnalyse[Datum]&lt;&gt;""),ROW()-2)),"")))</f>
        <v/>
      </c>
      <c r="G135" s="45"/>
      <c r="H135" s="45"/>
      <c r="I135" s="45"/>
      <c r="J135" s="45"/>
      <c r="K135" s="45"/>
      <c r="L135" s="45"/>
      <c r="M135" s="45"/>
      <c r="N135" s="45"/>
      <c r="O135" s="45"/>
      <c r="P135" s="45"/>
      <c r="Q135" s="45"/>
      <c r="R135" s="45"/>
      <c r="S135" s="45"/>
      <c r="T135" s="45"/>
      <c r="U135" s="45"/>
    </row>
    <row r="136" spans="1:21" ht="15" customHeight="1" x14ac:dyDescent="0.25">
      <c r="A136" s="60" t="str">
        <f>IF(B136="","",COUNT($B$3:B136))</f>
        <v/>
      </c>
      <c r="B136" s="47" t="str" cm="1">
        <f t="array" ref="B136">IF(ROW()=2,Start!$G$3,IFERROR(INDEX(tblAnalyse[Datum],_xlfn.AGGREGATE(15,6,(ROW(tblAnalyse[Datum])-ROW(INDEX(tblAnalyse[Datum],1))+1)/(tblAnalyse[Datum]&lt;&gt;""),ROW()-2)),""))</f>
        <v/>
      </c>
      <c r="C136" s="48" t="str" cm="1">
        <f t="array" ref="C136">IF(ROW()=2,Start!$E$17,IF(B2="","",IFERROR(INDEX(tblAnalyse[Chrom],_xlfn.AGGREGATE(15,6,(ROW(tblAnalyse[Datum])-ROW(INDEX(tblAnalyse[Datum],1))+1)/(tblAnalyse[Datum]&lt;&gt;""),ROW()-2)),"")))</f>
        <v/>
      </c>
      <c r="D136" s="48" t="str">
        <f>IF(ROW()=2,Start!$G$17,IF(B136="","",MIN($I$5,MAX($I$4,D135 + $I$2*(Start!$E$17-C136) - IF(C136 &gt; Start!$E$17, $I$3*E136, 0)))))</f>
        <v/>
      </c>
      <c r="E136" s="49" t="str">
        <f t="shared" ca="1" si="3"/>
        <v/>
      </c>
      <c r="F136" s="49" t="str" cm="1">
        <f t="array" ref="F136">IF(ROW()=2,0,IF(B136="","",IFERROR(INDEX(tblAnalyse[Kumulative Zeit],_xlfn.AGGREGATE(15,6,(ROW(tblAnalyse[Datum])-ROW(INDEX(tblAnalyse[Datum],1))+1)/(tblAnalyse[Datum]&lt;&gt;""),ROW()-2)),"")))</f>
        <v/>
      </c>
      <c r="G136" s="45"/>
      <c r="H136" s="45"/>
      <c r="I136" s="45"/>
      <c r="J136" s="45"/>
      <c r="K136" s="45"/>
      <c r="L136" s="45"/>
      <c r="M136" s="45"/>
      <c r="N136" s="45"/>
      <c r="O136" s="45"/>
      <c r="P136" s="45"/>
      <c r="Q136" s="45"/>
      <c r="R136" s="45"/>
      <c r="S136" s="45"/>
      <c r="T136" s="45"/>
      <c r="U136" s="45"/>
    </row>
    <row r="137" spans="1:21" ht="15" customHeight="1" x14ac:dyDescent="0.25">
      <c r="A137" s="60" t="str">
        <f>IF(B137="","",COUNT($B$3:B137))</f>
        <v/>
      </c>
      <c r="B137" s="47" t="str" cm="1">
        <f t="array" ref="B137">IF(ROW()=2,Start!$G$3,IFERROR(INDEX(tblAnalyse[Datum],_xlfn.AGGREGATE(15,6,(ROW(tblAnalyse[Datum])-ROW(INDEX(tblAnalyse[Datum],1))+1)/(tblAnalyse[Datum]&lt;&gt;""),ROW()-2)),""))</f>
        <v/>
      </c>
      <c r="C137" s="48" t="str" cm="1">
        <f t="array" ref="C137">IF(ROW()=2,Start!$E$17,IF(B2="","",IFERROR(INDEX(tblAnalyse[Chrom],_xlfn.AGGREGATE(15,6,(ROW(tblAnalyse[Datum])-ROW(INDEX(tblAnalyse[Datum],1))+1)/(tblAnalyse[Datum]&lt;&gt;""),ROW()-2)),"")))</f>
        <v/>
      </c>
      <c r="D137" s="48" t="str">
        <f>IF(ROW()=2,Start!$G$17,IF(B137="","",MIN($I$5,MAX($I$4,D136 + $I$2*(Start!$E$17-C137) - IF(C137 &gt; Start!$E$17, $I$3*E137, 0)))))</f>
        <v/>
      </c>
      <c r="E137" s="49" t="str">
        <f t="shared" ca="1" si="3"/>
        <v/>
      </c>
      <c r="F137" s="49" t="str" cm="1">
        <f t="array" ref="F137">IF(ROW()=2,0,IF(B137="","",IFERROR(INDEX(tblAnalyse[Kumulative Zeit],_xlfn.AGGREGATE(15,6,(ROW(tblAnalyse[Datum])-ROW(INDEX(tblAnalyse[Datum],1))+1)/(tblAnalyse[Datum]&lt;&gt;""),ROW()-2)),"")))</f>
        <v/>
      </c>
      <c r="G137" s="45"/>
      <c r="H137" s="45"/>
      <c r="I137" s="45"/>
      <c r="J137" s="45"/>
      <c r="K137" s="45"/>
      <c r="L137" s="45"/>
      <c r="M137" s="45"/>
      <c r="N137" s="45"/>
      <c r="O137" s="45"/>
      <c r="P137" s="45"/>
      <c r="Q137" s="45"/>
      <c r="R137" s="45"/>
      <c r="S137" s="45"/>
      <c r="T137" s="45"/>
      <c r="U137" s="45"/>
    </row>
    <row r="138" spans="1:21" ht="15" customHeight="1" x14ac:dyDescent="0.25">
      <c r="A138" s="60" t="str">
        <f>IF(B138="","",COUNT($B$3:B138))</f>
        <v/>
      </c>
      <c r="B138" s="47" t="str" cm="1">
        <f t="array" ref="B138">IF(ROW()=2,Start!$G$3,IFERROR(INDEX(tblAnalyse[Datum],_xlfn.AGGREGATE(15,6,(ROW(tblAnalyse[Datum])-ROW(INDEX(tblAnalyse[Datum],1))+1)/(tblAnalyse[Datum]&lt;&gt;""),ROW()-2)),""))</f>
        <v/>
      </c>
      <c r="C138" s="48" t="str" cm="1">
        <f t="array" ref="C138">IF(ROW()=2,Start!$E$17,IF(B2="","",IFERROR(INDEX(tblAnalyse[Chrom],_xlfn.AGGREGATE(15,6,(ROW(tblAnalyse[Datum])-ROW(INDEX(tblAnalyse[Datum],1))+1)/(tblAnalyse[Datum]&lt;&gt;""),ROW()-2)),"")))</f>
        <v/>
      </c>
      <c r="D138" s="48" t="str">
        <f>IF(ROW()=2,Start!$G$17,IF(B138="","",MIN($I$5,MAX($I$4,D137 + $I$2*(Start!$E$17-C138) - IF(C138 &gt; Start!$E$17, $I$3*E138, 0)))))</f>
        <v/>
      </c>
      <c r="E138" s="49" t="str">
        <f t="shared" ca="1" si="3"/>
        <v/>
      </c>
      <c r="F138" s="49" t="str" cm="1">
        <f t="array" ref="F138">IF(ROW()=2,0,IF(B138="","",IFERROR(INDEX(tblAnalyse[Kumulative Zeit],_xlfn.AGGREGATE(15,6,(ROW(tblAnalyse[Datum])-ROW(INDEX(tblAnalyse[Datum],1))+1)/(tblAnalyse[Datum]&lt;&gt;""),ROW()-2)),"")))</f>
        <v/>
      </c>
      <c r="G138" s="45"/>
      <c r="H138" s="45"/>
      <c r="I138" s="45"/>
      <c r="J138" s="45"/>
      <c r="K138" s="45"/>
      <c r="L138" s="45"/>
      <c r="M138" s="45"/>
      <c r="N138" s="45"/>
      <c r="O138" s="45"/>
      <c r="P138" s="45"/>
      <c r="Q138" s="45"/>
      <c r="R138" s="45"/>
      <c r="S138" s="45"/>
      <c r="T138" s="45"/>
      <c r="U138" s="45"/>
    </row>
    <row r="139" spans="1:21" ht="15" customHeight="1" x14ac:dyDescent="0.25">
      <c r="A139" s="60" t="str">
        <f>IF(B139="","",COUNT($B$3:B139))</f>
        <v/>
      </c>
      <c r="B139" s="47" t="str" cm="1">
        <f t="array" ref="B139">IF(ROW()=2,Start!$G$3,IFERROR(INDEX(tblAnalyse[Datum],_xlfn.AGGREGATE(15,6,(ROW(tblAnalyse[Datum])-ROW(INDEX(tblAnalyse[Datum],1))+1)/(tblAnalyse[Datum]&lt;&gt;""),ROW()-2)),""))</f>
        <v/>
      </c>
      <c r="C139" s="48" t="str" cm="1">
        <f t="array" ref="C139">IF(ROW()=2,Start!$E$17,IF(B2="","",IFERROR(INDEX(tblAnalyse[Chrom],_xlfn.AGGREGATE(15,6,(ROW(tblAnalyse[Datum])-ROW(INDEX(tblAnalyse[Datum],1))+1)/(tblAnalyse[Datum]&lt;&gt;""),ROW()-2)),"")))</f>
        <v/>
      </c>
      <c r="D139" s="48" t="str">
        <f>IF(ROW()=2,Start!$G$17,IF(B139="","",MIN($I$5,MAX($I$4,D138 + $I$2*(Start!$E$17-C139) - IF(C139 &gt; Start!$E$17, $I$3*E139, 0)))))</f>
        <v/>
      </c>
      <c r="E139" s="49" t="str">
        <f t="shared" ca="1" si="3"/>
        <v/>
      </c>
      <c r="F139" s="49" t="str" cm="1">
        <f t="array" ref="F139">IF(ROW()=2,0,IF(B139="","",IFERROR(INDEX(tblAnalyse[Kumulative Zeit],_xlfn.AGGREGATE(15,6,(ROW(tblAnalyse[Datum])-ROW(INDEX(tblAnalyse[Datum],1))+1)/(tblAnalyse[Datum]&lt;&gt;""),ROW()-2)),"")))</f>
        <v/>
      </c>
      <c r="G139" s="45"/>
      <c r="H139" s="45"/>
      <c r="I139" s="45"/>
      <c r="J139" s="45"/>
      <c r="K139" s="45"/>
      <c r="L139" s="45"/>
      <c r="M139" s="45"/>
      <c r="N139" s="45"/>
      <c r="O139" s="45"/>
      <c r="P139" s="45"/>
      <c r="Q139" s="45"/>
      <c r="R139" s="45"/>
      <c r="S139" s="45"/>
      <c r="T139" s="45"/>
      <c r="U139" s="45"/>
    </row>
    <row r="140" spans="1:21" ht="15" customHeight="1" x14ac:dyDescent="0.25">
      <c r="A140" s="60" t="str">
        <f>IF(B140="","",COUNT($B$3:B140))</f>
        <v/>
      </c>
      <c r="B140" s="47" t="str" cm="1">
        <f t="array" ref="B140">IF(ROW()=2,Start!$G$3,IFERROR(INDEX(tblAnalyse[Datum],_xlfn.AGGREGATE(15,6,(ROW(tblAnalyse[Datum])-ROW(INDEX(tblAnalyse[Datum],1))+1)/(tblAnalyse[Datum]&lt;&gt;""),ROW()-2)),""))</f>
        <v/>
      </c>
      <c r="C140" s="48" t="str" cm="1">
        <f t="array" ref="C140">IF(ROW()=2,Start!$E$17,IF(B2="","",IFERROR(INDEX(tblAnalyse[Chrom],_xlfn.AGGREGATE(15,6,(ROW(tblAnalyse[Datum])-ROW(INDEX(tblAnalyse[Datum],1))+1)/(tblAnalyse[Datum]&lt;&gt;""),ROW()-2)),"")))</f>
        <v/>
      </c>
      <c r="D140" s="48" t="str">
        <f>IF(ROW()=2,Start!$G$17,IF(B140="","",MIN($I$5,MAX($I$4,D139 + $I$2*(Start!$E$17-C140) - IF(C140 &gt; Start!$E$17, $I$3*E140, 0)))))</f>
        <v/>
      </c>
      <c r="E140" s="49" t="str">
        <f t="shared" ca="1" si="3"/>
        <v/>
      </c>
      <c r="F140" s="49" t="str" cm="1">
        <f t="array" ref="F140">IF(ROW()=2,0,IF(B140="","",IFERROR(INDEX(tblAnalyse[Kumulative Zeit],_xlfn.AGGREGATE(15,6,(ROW(tblAnalyse[Datum])-ROW(INDEX(tblAnalyse[Datum],1))+1)/(tblAnalyse[Datum]&lt;&gt;""),ROW()-2)),"")))</f>
        <v/>
      </c>
      <c r="G140" s="45"/>
      <c r="H140" s="45"/>
      <c r="I140" s="45"/>
      <c r="J140" s="45"/>
      <c r="K140" s="45"/>
      <c r="L140" s="45"/>
      <c r="M140" s="45"/>
      <c r="N140" s="45"/>
      <c r="O140" s="45"/>
      <c r="P140" s="45"/>
      <c r="Q140" s="45"/>
      <c r="R140" s="45"/>
      <c r="S140" s="45"/>
      <c r="T140" s="45"/>
      <c r="U140" s="45"/>
    </row>
    <row r="141" spans="1:21" ht="15" customHeight="1" x14ac:dyDescent="0.25">
      <c r="A141" s="60" t="str">
        <f>IF(B141="","",COUNT($B$3:B141))</f>
        <v/>
      </c>
      <c r="B141" s="47" t="str" cm="1">
        <f t="array" ref="B141">IF(ROW()=2,Start!$G$3,IFERROR(INDEX(tblAnalyse[Datum],_xlfn.AGGREGATE(15,6,(ROW(tblAnalyse[Datum])-ROW(INDEX(tblAnalyse[Datum],1))+1)/(tblAnalyse[Datum]&lt;&gt;""),ROW()-2)),""))</f>
        <v/>
      </c>
      <c r="C141" s="48" t="str" cm="1">
        <f t="array" ref="C141">IF(ROW()=2,Start!$E$17,IF(B2="","",IFERROR(INDEX(tblAnalyse[Chrom],_xlfn.AGGREGATE(15,6,(ROW(tblAnalyse[Datum])-ROW(INDEX(tblAnalyse[Datum],1))+1)/(tblAnalyse[Datum]&lt;&gt;""),ROW()-2)),"")))</f>
        <v/>
      </c>
      <c r="D141" s="48" t="str">
        <f>IF(ROW()=2,Start!$G$17,IF(B141="","",MIN($I$5,MAX($I$4,D140 + $I$2*(Start!$E$17-C141) - IF(C141 &gt; Start!$E$17, $I$3*E141, 0)))))</f>
        <v/>
      </c>
      <c r="E141" s="49" t="str">
        <f t="shared" ca="1" si="3"/>
        <v/>
      </c>
      <c r="F141" s="49" t="str" cm="1">
        <f t="array" ref="F141">IF(ROW()=2,0,IF(B141="","",IFERROR(INDEX(tblAnalyse[Kumulative Zeit],_xlfn.AGGREGATE(15,6,(ROW(tblAnalyse[Datum])-ROW(INDEX(tblAnalyse[Datum],1))+1)/(tblAnalyse[Datum]&lt;&gt;""),ROW()-2)),"")))</f>
        <v/>
      </c>
      <c r="G141" s="45"/>
      <c r="H141" s="45"/>
      <c r="I141" s="45"/>
      <c r="J141" s="45"/>
      <c r="K141" s="45"/>
      <c r="L141" s="45"/>
      <c r="M141" s="45"/>
      <c r="N141" s="45"/>
      <c r="O141" s="45"/>
      <c r="P141" s="45"/>
      <c r="Q141" s="45"/>
      <c r="R141" s="45"/>
      <c r="S141" s="45"/>
      <c r="T141" s="45"/>
      <c r="U141" s="45"/>
    </row>
    <row r="142" spans="1:21" ht="15" customHeight="1" x14ac:dyDescent="0.25">
      <c r="A142" s="60" t="str">
        <f>IF(B142="","",COUNT($B$3:B142))</f>
        <v/>
      </c>
      <c r="B142" s="47" t="str" cm="1">
        <f t="array" ref="B142">IF(ROW()=2,Start!$G$3,IFERROR(INDEX(tblAnalyse[Datum],_xlfn.AGGREGATE(15,6,(ROW(tblAnalyse[Datum])-ROW(INDEX(tblAnalyse[Datum],1))+1)/(tblAnalyse[Datum]&lt;&gt;""),ROW()-2)),""))</f>
        <v/>
      </c>
      <c r="C142" s="48" t="str" cm="1">
        <f t="array" ref="C142">IF(ROW()=2,Start!$E$17,IF(B2="","",IFERROR(INDEX(tblAnalyse[Chrom],_xlfn.AGGREGATE(15,6,(ROW(tblAnalyse[Datum])-ROW(INDEX(tblAnalyse[Datum],1))+1)/(tblAnalyse[Datum]&lt;&gt;""),ROW()-2)),"")))</f>
        <v/>
      </c>
      <c r="D142" s="48" t="str">
        <f>IF(ROW()=2,Start!$G$17,IF(B142="","",MIN($I$5,MAX($I$4,D141 + $I$2*(Start!$E$17-C142) - IF(C142 &gt; Start!$E$17, $I$3*E142, 0)))))</f>
        <v/>
      </c>
      <c r="E142" s="49" t="str">
        <f t="shared" ca="1" si="3"/>
        <v/>
      </c>
      <c r="F142" s="49" t="str" cm="1">
        <f t="array" ref="F142">IF(ROW()=2,0,IF(B142="","",IFERROR(INDEX(tblAnalyse[Kumulative Zeit],_xlfn.AGGREGATE(15,6,(ROW(tblAnalyse[Datum])-ROW(INDEX(tblAnalyse[Datum],1))+1)/(tblAnalyse[Datum]&lt;&gt;""),ROW()-2)),"")))</f>
        <v/>
      </c>
      <c r="G142" s="45"/>
      <c r="H142" s="45"/>
      <c r="I142" s="45"/>
      <c r="J142" s="45"/>
      <c r="K142" s="45"/>
      <c r="L142" s="45"/>
      <c r="M142" s="45"/>
      <c r="N142" s="45"/>
      <c r="O142" s="45"/>
      <c r="P142" s="45"/>
      <c r="Q142" s="45"/>
      <c r="R142" s="45"/>
      <c r="S142" s="45"/>
      <c r="T142" s="45"/>
      <c r="U142" s="45"/>
    </row>
    <row r="143" spans="1:21" ht="15" customHeight="1" x14ac:dyDescent="0.25">
      <c r="A143" s="60" t="str">
        <f>IF(B143="","",COUNT($B$3:B143))</f>
        <v/>
      </c>
      <c r="B143" s="47" t="str" cm="1">
        <f t="array" ref="B143">IF(ROW()=2,Start!$G$3,IFERROR(INDEX(tblAnalyse[Datum],_xlfn.AGGREGATE(15,6,(ROW(tblAnalyse[Datum])-ROW(INDEX(tblAnalyse[Datum],1))+1)/(tblAnalyse[Datum]&lt;&gt;""),ROW()-2)),""))</f>
        <v/>
      </c>
      <c r="C143" s="48" t="str" cm="1">
        <f t="array" ref="C143">IF(ROW()=2,Start!$E$17,IF(B2="","",IFERROR(INDEX(tblAnalyse[Chrom],_xlfn.AGGREGATE(15,6,(ROW(tblAnalyse[Datum])-ROW(INDEX(tblAnalyse[Datum],1))+1)/(tblAnalyse[Datum]&lt;&gt;""),ROW()-2)),"")))</f>
        <v/>
      </c>
      <c r="D143" s="48" t="str">
        <f>IF(ROW()=2,Start!$G$17,IF(B143="","",MIN($I$5,MAX($I$4,D142 + $I$2*(Start!$E$17-C143) - IF(C143 &gt; Start!$E$17, $I$3*E143, 0)))))</f>
        <v/>
      </c>
      <c r="E143" s="49" t="str">
        <f t="shared" ca="1" si="3"/>
        <v/>
      </c>
      <c r="F143" s="49" t="str" cm="1">
        <f t="array" ref="F143">IF(ROW()=2,0,IF(B143="","",IFERROR(INDEX(tblAnalyse[Kumulative Zeit],_xlfn.AGGREGATE(15,6,(ROW(tblAnalyse[Datum])-ROW(INDEX(tblAnalyse[Datum],1))+1)/(tblAnalyse[Datum]&lt;&gt;""),ROW()-2)),"")))</f>
        <v/>
      </c>
      <c r="G143" s="45"/>
      <c r="H143" s="45"/>
      <c r="I143" s="45"/>
      <c r="J143" s="45"/>
      <c r="K143" s="45"/>
      <c r="L143" s="45"/>
      <c r="M143" s="45"/>
      <c r="N143" s="45"/>
      <c r="O143" s="45"/>
      <c r="P143" s="45"/>
      <c r="Q143" s="45"/>
      <c r="R143" s="45"/>
      <c r="S143" s="45"/>
      <c r="T143" s="45"/>
      <c r="U143" s="45"/>
    </row>
    <row r="144" spans="1:21" ht="15" customHeight="1" x14ac:dyDescent="0.25">
      <c r="A144" s="60" t="str">
        <f>IF(B144="","",COUNT($B$3:B144))</f>
        <v/>
      </c>
      <c r="B144" s="47" t="str" cm="1">
        <f t="array" ref="B144">IF(ROW()=2,Start!$G$3,IFERROR(INDEX(tblAnalyse[Datum],_xlfn.AGGREGATE(15,6,(ROW(tblAnalyse[Datum])-ROW(INDEX(tblAnalyse[Datum],1))+1)/(tblAnalyse[Datum]&lt;&gt;""),ROW()-2)),""))</f>
        <v/>
      </c>
      <c r="C144" s="48" t="str" cm="1">
        <f t="array" ref="C144">IF(ROW()=2,Start!$E$17,IF(B2="","",IFERROR(INDEX(tblAnalyse[Chrom],_xlfn.AGGREGATE(15,6,(ROW(tblAnalyse[Datum])-ROW(INDEX(tblAnalyse[Datum],1))+1)/(tblAnalyse[Datum]&lt;&gt;""),ROW()-2)),"")))</f>
        <v/>
      </c>
      <c r="D144" s="48" t="str">
        <f>IF(ROW()=2,Start!$G$17,IF(B144="","",MIN($I$5,MAX($I$4,D143 + $I$2*(Start!$E$17-C144) - IF(C144 &gt; Start!$E$17, $I$3*E144, 0)))))</f>
        <v/>
      </c>
      <c r="E144" s="49" t="str">
        <f t="shared" ca="1" si="3"/>
        <v/>
      </c>
      <c r="F144" s="49" t="str" cm="1">
        <f t="array" ref="F144">IF(ROW()=2,0,IF(B144="","",IFERROR(INDEX(tblAnalyse[Kumulative Zeit],_xlfn.AGGREGATE(15,6,(ROW(tblAnalyse[Datum])-ROW(INDEX(tblAnalyse[Datum],1))+1)/(tblAnalyse[Datum]&lt;&gt;""),ROW()-2)),"")))</f>
        <v/>
      </c>
      <c r="G144" s="45"/>
      <c r="H144" s="45"/>
      <c r="I144" s="45"/>
      <c r="J144" s="45"/>
      <c r="K144" s="45"/>
      <c r="L144" s="45"/>
      <c r="M144" s="45"/>
      <c r="N144" s="45"/>
      <c r="O144" s="45"/>
      <c r="P144" s="45"/>
      <c r="Q144" s="45"/>
      <c r="R144" s="45"/>
      <c r="S144" s="45"/>
      <c r="T144" s="45"/>
      <c r="U144" s="45"/>
    </row>
    <row r="145" spans="1:21" ht="15" customHeight="1" x14ac:dyDescent="0.25">
      <c r="A145" s="60" t="str">
        <f>IF(B145="","",COUNT($B$3:B145))</f>
        <v/>
      </c>
      <c r="B145" s="47" t="str" cm="1">
        <f t="array" ref="B145">IF(ROW()=2,Start!$G$3,IFERROR(INDEX(tblAnalyse[Datum],_xlfn.AGGREGATE(15,6,(ROW(tblAnalyse[Datum])-ROW(INDEX(tblAnalyse[Datum],1))+1)/(tblAnalyse[Datum]&lt;&gt;""),ROW()-2)),""))</f>
        <v/>
      </c>
      <c r="C145" s="48" t="str" cm="1">
        <f t="array" ref="C145">IF(ROW()=2,Start!$E$17,IF(B2="","",IFERROR(INDEX(tblAnalyse[Chrom],_xlfn.AGGREGATE(15,6,(ROW(tblAnalyse[Datum])-ROW(INDEX(tblAnalyse[Datum],1))+1)/(tblAnalyse[Datum]&lt;&gt;""),ROW()-2)),"")))</f>
        <v/>
      </c>
      <c r="D145" s="48" t="str">
        <f>IF(ROW()=2,Start!$G$17,IF(B145="","",MIN($I$5,MAX($I$4,D144 + $I$2*(Start!$E$17-C145) - IF(C145 &gt; Start!$E$17, $I$3*E145, 0)))))</f>
        <v/>
      </c>
      <c r="E145" s="49" t="str">
        <f t="shared" ca="1" si="3"/>
        <v/>
      </c>
      <c r="F145" s="49" t="str" cm="1">
        <f t="array" ref="F145">IF(ROW()=2,0,IF(B145="","",IFERROR(INDEX(tblAnalyse[Kumulative Zeit],_xlfn.AGGREGATE(15,6,(ROW(tblAnalyse[Datum])-ROW(INDEX(tblAnalyse[Datum],1))+1)/(tblAnalyse[Datum]&lt;&gt;""),ROW()-2)),"")))</f>
        <v/>
      </c>
      <c r="G145" s="45"/>
      <c r="H145" s="45"/>
      <c r="I145" s="45"/>
      <c r="J145" s="45"/>
      <c r="K145" s="45"/>
      <c r="L145" s="45"/>
      <c r="M145" s="45"/>
      <c r="N145" s="45"/>
      <c r="O145" s="45"/>
      <c r="P145" s="45"/>
      <c r="Q145" s="45"/>
      <c r="R145" s="45"/>
      <c r="S145" s="45"/>
      <c r="T145" s="45"/>
      <c r="U145" s="45"/>
    </row>
    <row r="146" spans="1:21" ht="15" customHeight="1" x14ac:dyDescent="0.25">
      <c r="A146" s="60" t="str">
        <f>IF(B146="","",COUNT($B$3:B146))</f>
        <v/>
      </c>
      <c r="B146" s="47" t="str" cm="1">
        <f t="array" ref="B146">IF(ROW()=2,Start!$G$3,IFERROR(INDEX(tblAnalyse[Datum],_xlfn.AGGREGATE(15,6,(ROW(tblAnalyse[Datum])-ROW(INDEX(tblAnalyse[Datum],1))+1)/(tblAnalyse[Datum]&lt;&gt;""),ROW()-2)),""))</f>
        <v/>
      </c>
      <c r="C146" s="48" t="str" cm="1">
        <f t="array" ref="C146">IF(ROW()=2,Start!$E$17,IF(B2="","",IFERROR(INDEX(tblAnalyse[Chrom],_xlfn.AGGREGATE(15,6,(ROW(tblAnalyse[Datum])-ROW(INDEX(tblAnalyse[Datum],1))+1)/(tblAnalyse[Datum]&lt;&gt;""),ROW()-2)),"")))</f>
        <v/>
      </c>
      <c r="D146" s="48" t="str">
        <f>IF(ROW()=2,Start!$G$17,IF(B146="","",MIN($I$5,MAX($I$4,D145 + $I$2*(Start!$E$17-C146) - IF(C146 &gt; Start!$E$17, $I$3*E146, 0)))))</f>
        <v/>
      </c>
      <c r="E146" s="49" t="str">
        <f t="shared" ca="1" si="3"/>
        <v/>
      </c>
      <c r="F146" s="49" t="str" cm="1">
        <f t="array" ref="F146">IF(ROW()=2,0,IF(B146="","",IFERROR(INDEX(tblAnalyse[Kumulative Zeit],_xlfn.AGGREGATE(15,6,(ROW(tblAnalyse[Datum])-ROW(INDEX(tblAnalyse[Datum],1))+1)/(tblAnalyse[Datum]&lt;&gt;""),ROW()-2)),"")))</f>
        <v/>
      </c>
      <c r="G146" s="45"/>
      <c r="H146" s="45"/>
      <c r="I146" s="45"/>
      <c r="J146" s="45"/>
      <c r="K146" s="45"/>
      <c r="L146" s="45"/>
      <c r="M146" s="45"/>
      <c r="N146" s="45"/>
      <c r="O146" s="45"/>
      <c r="P146" s="45"/>
      <c r="Q146" s="45"/>
      <c r="R146" s="45"/>
      <c r="S146" s="45"/>
      <c r="T146" s="45"/>
      <c r="U146" s="45"/>
    </row>
    <row r="147" spans="1:21" ht="15" customHeight="1" x14ac:dyDescent="0.25">
      <c r="A147" s="60" t="str">
        <f>IF(B147="","",COUNT($B$3:B147))</f>
        <v/>
      </c>
      <c r="B147" s="47" t="str" cm="1">
        <f t="array" ref="B147">IF(ROW()=2,Start!$G$3,IFERROR(INDEX(tblAnalyse[Datum],_xlfn.AGGREGATE(15,6,(ROW(tblAnalyse[Datum])-ROW(INDEX(tblAnalyse[Datum],1))+1)/(tblAnalyse[Datum]&lt;&gt;""),ROW()-2)),""))</f>
        <v/>
      </c>
      <c r="C147" s="48" t="str" cm="1">
        <f t="array" ref="C147">IF(ROW()=2,Start!$E$17,IF(B2="","",IFERROR(INDEX(tblAnalyse[Chrom],_xlfn.AGGREGATE(15,6,(ROW(tblAnalyse[Datum])-ROW(INDEX(tblAnalyse[Datum],1))+1)/(tblAnalyse[Datum]&lt;&gt;""),ROW()-2)),"")))</f>
        <v/>
      </c>
      <c r="D147" s="48" t="str">
        <f>IF(ROW()=2,Start!$G$17,IF(B147="","",MIN($I$5,MAX($I$4,D146 + $I$2*(Start!$E$17-C147) - IF(C147 &gt; Start!$E$17, $I$3*E147, 0)))))</f>
        <v/>
      </c>
      <c r="E147" s="49" t="str">
        <f t="shared" ca="1" si="3"/>
        <v/>
      </c>
      <c r="F147" s="49" t="str" cm="1">
        <f t="array" ref="F147">IF(ROW()=2,0,IF(B147="","",IFERROR(INDEX(tblAnalyse[Kumulative Zeit],_xlfn.AGGREGATE(15,6,(ROW(tblAnalyse[Datum])-ROW(INDEX(tblAnalyse[Datum],1))+1)/(tblAnalyse[Datum]&lt;&gt;""),ROW()-2)),"")))</f>
        <v/>
      </c>
      <c r="G147" s="45"/>
      <c r="H147" s="45"/>
      <c r="I147" s="45"/>
      <c r="J147" s="45"/>
      <c r="K147" s="45"/>
      <c r="L147" s="45"/>
      <c r="M147" s="45"/>
      <c r="N147" s="45"/>
      <c r="O147" s="45"/>
      <c r="P147" s="45"/>
      <c r="Q147" s="45"/>
      <c r="R147" s="45"/>
      <c r="S147" s="45"/>
      <c r="T147" s="45"/>
      <c r="U147" s="45"/>
    </row>
    <row r="148" spans="1:21" ht="15" customHeight="1" x14ac:dyDescent="0.25">
      <c r="A148" s="60" t="str">
        <f>IF(B148="","",COUNT($B$3:B148))</f>
        <v/>
      </c>
      <c r="B148" s="47" t="str" cm="1">
        <f t="array" ref="B148">IF(ROW()=2,Start!$G$3,IFERROR(INDEX(tblAnalyse[Datum],_xlfn.AGGREGATE(15,6,(ROW(tblAnalyse[Datum])-ROW(INDEX(tblAnalyse[Datum],1))+1)/(tblAnalyse[Datum]&lt;&gt;""),ROW()-2)),""))</f>
        <v/>
      </c>
      <c r="C148" s="48" t="str" cm="1">
        <f t="array" ref="C148">IF(ROW()=2,Start!$E$17,IF(B2="","",IFERROR(INDEX(tblAnalyse[Chrom],_xlfn.AGGREGATE(15,6,(ROW(tblAnalyse[Datum])-ROW(INDEX(tblAnalyse[Datum],1))+1)/(tblAnalyse[Datum]&lt;&gt;""),ROW()-2)),"")))</f>
        <v/>
      </c>
      <c r="D148" s="48" t="str">
        <f>IF(ROW()=2,Start!$G$17,IF(B148="","",MIN($I$5,MAX($I$4,D147 + $I$2*(Start!$E$17-C148) - IF(C148 &gt; Start!$E$17, $I$3*E148, 0)))))</f>
        <v/>
      </c>
      <c r="E148" s="49" t="str">
        <f t="shared" ca="1" si="3"/>
        <v/>
      </c>
      <c r="F148" s="49" t="str" cm="1">
        <f t="array" ref="F148">IF(ROW()=2,0,IF(B148="","",IFERROR(INDEX(tblAnalyse[Kumulative Zeit],_xlfn.AGGREGATE(15,6,(ROW(tblAnalyse[Datum])-ROW(INDEX(tblAnalyse[Datum],1))+1)/(tblAnalyse[Datum]&lt;&gt;""),ROW()-2)),"")))</f>
        <v/>
      </c>
      <c r="G148" s="45"/>
      <c r="H148" s="45"/>
      <c r="I148" s="45"/>
      <c r="J148" s="45"/>
      <c r="K148" s="45"/>
      <c r="L148" s="45"/>
      <c r="M148" s="45"/>
      <c r="N148" s="45"/>
      <c r="O148" s="45"/>
      <c r="P148" s="45"/>
      <c r="Q148" s="45"/>
      <c r="R148" s="45"/>
      <c r="S148" s="45"/>
      <c r="T148" s="45"/>
      <c r="U148" s="45"/>
    </row>
    <row r="149" spans="1:21" ht="15" customHeight="1" x14ac:dyDescent="0.25">
      <c r="A149" s="60" t="str">
        <f>IF(B149="","",COUNT($B$3:B149))</f>
        <v/>
      </c>
      <c r="B149" s="47" t="str" cm="1">
        <f t="array" ref="B149">IF(ROW()=2,Start!$G$3,IFERROR(INDEX(tblAnalyse[Datum],_xlfn.AGGREGATE(15,6,(ROW(tblAnalyse[Datum])-ROW(INDEX(tblAnalyse[Datum],1))+1)/(tblAnalyse[Datum]&lt;&gt;""),ROW()-2)),""))</f>
        <v/>
      </c>
      <c r="C149" s="48" t="str" cm="1">
        <f t="array" ref="C149">IF(ROW()=2,Start!$E$17,IF(B2="","",IFERROR(INDEX(tblAnalyse[Chrom],_xlfn.AGGREGATE(15,6,(ROW(tblAnalyse[Datum])-ROW(INDEX(tblAnalyse[Datum],1))+1)/(tblAnalyse[Datum]&lt;&gt;""),ROW()-2)),"")))</f>
        <v/>
      </c>
      <c r="D149" s="48" t="str">
        <f>IF(ROW()=2,Start!$G$17,IF(B149="","",MIN($I$5,MAX($I$4,D148 + $I$2*(Start!$E$17-C149) - IF(C149 &gt; Start!$E$17, $I$3*E149, 0)))))</f>
        <v/>
      </c>
      <c r="E149" s="49" t="str">
        <f t="shared" ca="1" si="3"/>
        <v/>
      </c>
      <c r="F149" s="49" t="str" cm="1">
        <f t="array" ref="F149">IF(ROW()=2,0,IF(B149="","",IFERROR(INDEX(tblAnalyse[Kumulative Zeit],_xlfn.AGGREGATE(15,6,(ROW(tblAnalyse[Datum])-ROW(INDEX(tblAnalyse[Datum],1))+1)/(tblAnalyse[Datum]&lt;&gt;""),ROW()-2)),"")))</f>
        <v/>
      </c>
      <c r="G149" s="45"/>
      <c r="H149" s="45"/>
      <c r="I149" s="45"/>
      <c r="J149" s="45"/>
      <c r="K149" s="45"/>
      <c r="L149" s="45"/>
      <c r="M149" s="45"/>
      <c r="N149" s="45"/>
      <c r="O149" s="45"/>
      <c r="P149" s="45"/>
      <c r="Q149" s="45"/>
      <c r="R149" s="45"/>
      <c r="S149" s="45"/>
      <c r="T149" s="45"/>
      <c r="U149" s="45"/>
    </row>
    <row r="150" spans="1:21" ht="15" customHeight="1" x14ac:dyDescent="0.25">
      <c r="A150" s="60" t="str">
        <f>IF(B150="","",COUNT($B$3:B150))</f>
        <v/>
      </c>
      <c r="B150" s="47" t="str" cm="1">
        <f t="array" ref="B150">IF(ROW()=2,Start!$G$3,IFERROR(INDEX(tblAnalyse[Datum],_xlfn.AGGREGATE(15,6,(ROW(tblAnalyse[Datum])-ROW(INDEX(tblAnalyse[Datum],1))+1)/(tblAnalyse[Datum]&lt;&gt;""),ROW()-2)),""))</f>
        <v/>
      </c>
      <c r="C150" s="48" t="str" cm="1">
        <f t="array" ref="C150">IF(ROW()=2,Start!$E$17,IF(B2="","",IFERROR(INDEX(tblAnalyse[Chrom],_xlfn.AGGREGATE(15,6,(ROW(tblAnalyse[Datum])-ROW(INDEX(tblAnalyse[Datum],1))+1)/(tblAnalyse[Datum]&lt;&gt;""),ROW()-2)),"")))</f>
        <v/>
      </c>
      <c r="D150" s="48" t="str">
        <f>IF(ROW()=2,Start!$G$17,IF(B150="","",MIN($I$5,MAX($I$4,D149 + $I$2*(Start!$E$17-C150) - IF(C150 &gt; Start!$E$17, $I$3*E150, 0)))))</f>
        <v/>
      </c>
      <c r="E150" s="49" t="str">
        <f t="shared" ca="1" si="3"/>
        <v/>
      </c>
      <c r="F150" s="49" t="str" cm="1">
        <f t="array" ref="F150">IF(ROW()=2,0,IF(B150="","",IFERROR(INDEX(tblAnalyse[Kumulative Zeit],_xlfn.AGGREGATE(15,6,(ROW(tblAnalyse[Datum])-ROW(INDEX(tblAnalyse[Datum],1))+1)/(tblAnalyse[Datum]&lt;&gt;""),ROW()-2)),"")))</f>
        <v/>
      </c>
      <c r="G150" s="45"/>
      <c r="H150" s="45"/>
      <c r="I150" s="45"/>
      <c r="J150" s="45"/>
      <c r="K150" s="45"/>
      <c r="L150" s="45"/>
      <c r="M150" s="45"/>
      <c r="N150" s="45"/>
      <c r="O150" s="45"/>
      <c r="P150" s="45"/>
      <c r="Q150" s="45"/>
      <c r="R150" s="45"/>
      <c r="S150" s="45"/>
      <c r="T150" s="45"/>
      <c r="U150" s="45"/>
    </row>
    <row r="151" spans="1:21" ht="15" customHeight="1" x14ac:dyDescent="0.25">
      <c r="A151" s="60" t="str">
        <f>IF(B151="","",COUNT($B$3:B151))</f>
        <v/>
      </c>
      <c r="B151" s="47" t="str" cm="1">
        <f t="array" ref="B151">IF(ROW()=2,Start!$G$3,IFERROR(INDEX(tblAnalyse[Datum],_xlfn.AGGREGATE(15,6,(ROW(tblAnalyse[Datum])-ROW(INDEX(tblAnalyse[Datum],1))+1)/(tblAnalyse[Datum]&lt;&gt;""),ROW()-2)),""))</f>
        <v/>
      </c>
      <c r="C151" s="48" t="str" cm="1">
        <f t="array" ref="C151">IF(ROW()=2,Start!$E$17,IF(B2="","",IFERROR(INDEX(tblAnalyse[Chrom],_xlfn.AGGREGATE(15,6,(ROW(tblAnalyse[Datum])-ROW(INDEX(tblAnalyse[Datum],1))+1)/(tblAnalyse[Datum]&lt;&gt;""),ROW()-2)),"")))</f>
        <v/>
      </c>
      <c r="D151" s="48" t="str">
        <f>IF(ROW()=2,Start!$G$17,IF(B151="","",MIN($I$5,MAX($I$4,D150 + $I$2*(Start!$E$17-C151) - IF(C151 &gt; Start!$E$17, $I$3*E151, 0)))))</f>
        <v/>
      </c>
      <c r="E151" s="49" t="str">
        <f t="shared" ca="1" si="3"/>
        <v/>
      </c>
      <c r="F151" s="49" t="str" cm="1">
        <f t="array" ref="F151">IF(ROW()=2,0,IF(B151="","",IFERROR(INDEX(tblAnalyse[Kumulative Zeit],_xlfn.AGGREGATE(15,6,(ROW(tblAnalyse[Datum])-ROW(INDEX(tblAnalyse[Datum],1))+1)/(tblAnalyse[Datum]&lt;&gt;""),ROW()-2)),"")))</f>
        <v/>
      </c>
      <c r="G151" s="45"/>
      <c r="H151" s="45"/>
      <c r="I151" s="45"/>
      <c r="J151" s="45"/>
      <c r="K151" s="45"/>
      <c r="L151" s="45"/>
      <c r="M151" s="45"/>
      <c r="N151" s="45"/>
      <c r="O151" s="45"/>
      <c r="P151" s="45"/>
      <c r="Q151" s="45"/>
      <c r="R151" s="45"/>
      <c r="S151" s="45"/>
      <c r="T151" s="45"/>
      <c r="U151" s="45"/>
    </row>
    <row r="152" spans="1:21" ht="15" customHeight="1" x14ac:dyDescent="0.25">
      <c r="A152" s="60" t="str">
        <f>IF(B152="","",COUNT($B$3:B152))</f>
        <v/>
      </c>
      <c r="B152" s="47" t="str" cm="1">
        <f t="array" ref="B152">IF(ROW()=2,Start!$G$3,IFERROR(INDEX(tblAnalyse[Datum],_xlfn.AGGREGATE(15,6,(ROW(tblAnalyse[Datum])-ROW(INDEX(tblAnalyse[Datum],1))+1)/(tblAnalyse[Datum]&lt;&gt;""),ROW()-2)),""))</f>
        <v/>
      </c>
      <c r="C152" s="48" t="str" cm="1">
        <f t="array" ref="C152">IF(ROW()=2,Start!$E$17,IF(B2="","",IFERROR(INDEX(tblAnalyse[Chrom],_xlfn.AGGREGATE(15,6,(ROW(tblAnalyse[Datum])-ROW(INDEX(tblAnalyse[Datum],1))+1)/(tblAnalyse[Datum]&lt;&gt;""),ROW()-2)),"")))</f>
        <v/>
      </c>
      <c r="D152" s="48" t="str">
        <f>IF(ROW()=2,Start!$G$17,IF(B152="","",MIN($I$5,MAX($I$4,D151 + $I$2*(Start!$E$17-C152) - IF(C152 &gt; Start!$E$17, $I$3*E152, 0)))))</f>
        <v/>
      </c>
      <c r="E152" s="49" t="str">
        <f t="shared" ca="1" si="3"/>
        <v/>
      </c>
      <c r="F152" s="49" t="str" cm="1">
        <f t="array" ref="F152">IF(ROW()=2,0,IF(B152="","",IFERROR(INDEX(tblAnalyse[Kumulative Zeit],_xlfn.AGGREGATE(15,6,(ROW(tblAnalyse[Datum])-ROW(INDEX(tblAnalyse[Datum],1))+1)/(tblAnalyse[Datum]&lt;&gt;""),ROW()-2)),"")))</f>
        <v/>
      </c>
      <c r="G152" s="45"/>
      <c r="H152" s="45"/>
      <c r="I152" s="45"/>
      <c r="J152" s="45"/>
      <c r="K152" s="45"/>
      <c r="L152" s="45"/>
      <c r="M152" s="45"/>
      <c r="N152" s="45"/>
      <c r="O152" s="45"/>
      <c r="P152" s="45"/>
      <c r="Q152" s="45"/>
      <c r="R152" s="45"/>
      <c r="S152" s="45"/>
      <c r="T152" s="45"/>
      <c r="U152" s="45"/>
    </row>
    <row r="153" spans="1:21" ht="15" customHeight="1" x14ac:dyDescent="0.25">
      <c r="A153" s="60" t="str">
        <f>IF(B153="","",COUNT($B$3:B153))</f>
        <v/>
      </c>
      <c r="B153" s="47" t="str" cm="1">
        <f t="array" ref="B153">IF(ROW()=2,Start!$G$3,IFERROR(INDEX(tblAnalyse[Datum],_xlfn.AGGREGATE(15,6,(ROW(tblAnalyse[Datum])-ROW(INDEX(tblAnalyse[Datum],1))+1)/(tblAnalyse[Datum]&lt;&gt;""),ROW()-2)),""))</f>
        <v/>
      </c>
      <c r="C153" s="48" t="str" cm="1">
        <f t="array" ref="C153">IF(ROW()=2,Start!$E$17,IF(B2="","",IFERROR(INDEX(tblAnalyse[Chrom],_xlfn.AGGREGATE(15,6,(ROW(tblAnalyse[Datum])-ROW(INDEX(tblAnalyse[Datum],1))+1)/(tblAnalyse[Datum]&lt;&gt;""),ROW()-2)),"")))</f>
        <v/>
      </c>
      <c r="D153" s="48" t="str">
        <f>IF(ROW()=2,Start!$G$17,IF(B153="","",MIN($I$5,MAX($I$4,D152 + $I$2*(Start!$E$17-C153) - IF(C153 &gt; Start!$E$17, $I$3*E153, 0)))))</f>
        <v/>
      </c>
      <c r="E153" s="49" t="str">
        <f t="shared" ca="1" si="3"/>
        <v/>
      </c>
      <c r="F153" s="49" t="str" cm="1">
        <f t="array" ref="F153">IF(ROW()=2,0,IF(B153="","",IFERROR(INDEX(tblAnalyse[Kumulative Zeit],_xlfn.AGGREGATE(15,6,(ROW(tblAnalyse[Datum])-ROW(INDEX(tblAnalyse[Datum],1))+1)/(tblAnalyse[Datum]&lt;&gt;""),ROW()-2)),"")))</f>
        <v/>
      </c>
      <c r="G153" s="45"/>
      <c r="H153" s="45"/>
      <c r="I153" s="45"/>
      <c r="J153" s="45"/>
      <c r="K153" s="45"/>
      <c r="L153" s="45"/>
      <c r="M153" s="45"/>
      <c r="N153" s="45"/>
      <c r="O153" s="45"/>
      <c r="P153" s="45"/>
      <c r="Q153" s="45"/>
      <c r="R153" s="45"/>
      <c r="S153" s="45"/>
      <c r="T153" s="45"/>
      <c r="U153" s="45"/>
    </row>
    <row r="154" spans="1:21" ht="15" customHeight="1" x14ac:dyDescent="0.25">
      <c r="A154" s="60" t="str">
        <f>IF(B154="","",COUNT($B$3:B154))</f>
        <v/>
      </c>
      <c r="B154" s="47" t="str" cm="1">
        <f t="array" ref="B154">IF(ROW()=2,Start!$G$3,IFERROR(INDEX(tblAnalyse[Datum],_xlfn.AGGREGATE(15,6,(ROW(tblAnalyse[Datum])-ROW(INDEX(tblAnalyse[Datum],1))+1)/(tblAnalyse[Datum]&lt;&gt;""),ROW()-2)),""))</f>
        <v/>
      </c>
      <c r="C154" s="48" t="str" cm="1">
        <f t="array" ref="C154">IF(ROW()=2,Start!$E$17,IF(B2="","",IFERROR(INDEX(tblAnalyse[Chrom],_xlfn.AGGREGATE(15,6,(ROW(tblAnalyse[Datum])-ROW(INDEX(tblAnalyse[Datum],1))+1)/(tblAnalyse[Datum]&lt;&gt;""),ROW()-2)),"")))</f>
        <v/>
      </c>
      <c r="D154" s="48" t="str">
        <f>IF(ROW()=2,Start!$G$17,IF(B154="","",MIN($I$5,MAX($I$4,D153 + $I$2*(Start!$E$17-C154) - IF(C154 &gt; Start!$E$17, $I$3*E154, 0)))))</f>
        <v/>
      </c>
      <c r="E154" s="49" t="str">
        <f t="shared" ca="1" si="3"/>
        <v/>
      </c>
      <c r="F154" s="49" t="str" cm="1">
        <f t="array" ref="F154">IF(ROW()=2,0,IF(B154="","",IFERROR(INDEX(tblAnalyse[Kumulative Zeit],_xlfn.AGGREGATE(15,6,(ROW(tblAnalyse[Datum])-ROW(INDEX(tblAnalyse[Datum],1))+1)/(tblAnalyse[Datum]&lt;&gt;""),ROW()-2)),"")))</f>
        <v/>
      </c>
      <c r="G154" s="45"/>
      <c r="H154" s="45"/>
      <c r="I154" s="45"/>
      <c r="J154" s="45"/>
      <c r="K154" s="45"/>
      <c r="L154" s="45"/>
      <c r="M154" s="45"/>
      <c r="N154" s="45"/>
      <c r="O154" s="45"/>
      <c r="P154" s="45"/>
      <c r="Q154" s="45"/>
      <c r="R154" s="45"/>
      <c r="S154" s="45"/>
      <c r="T154" s="45"/>
      <c r="U154" s="45"/>
    </row>
    <row r="155" spans="1:21" ht="15" customHeight="1" x14ac:dyDescent="0.25">
      <c r="A155" s="60" t="str">
        <f>IF(B155="","",COUNT($B$3:B155))</f>
        <v/>
      </c>
      <c r="B155" s="47" t="str" cm="1">
        <f t="array" ref="B155">IF(ROW()=2,Start!$G$3,IFERROR(INDEX(tblAnalyse[Datum],_xlfn.AGGREGATE(15,6,(ROW(tblAnalyse[Datum])-ROW(INDEX(tblAnalyse[Datum],1))+1)/(tblAnalyse[Datum]&lt;&gt;""),ROW()-2)),""))</f>
        <v/>
      </c>
      <c r="C155" s="48" t="str" cm="1">
        <f t="array" ref="C155">IF(ROW()=2,Start!$E$17,IF(B2="","",IFERROR(INDEX(tblAnalyse[Chrom],_xlfn.AGGREGATE(15,6,(ROW(tblAnalyse[Datum])-ROW(INDEX(tblAnalyse[Datum],1))+1)/(tblAnalyse[Datum]&lt;&gt;""),ROW()-2)),"")))</f>
        <v/>
      </c>
      <c r="D155" s="48" t="str">
        <f>IF(ROW()=2,Start!$G$17,IF(B155="","",MIN($I$5,MAX($I$4,D154 + $I$2*(Start!$E$17-C155) - IF(C155 &gt; Start!$E$17, $I$3*E155, 0)))))</f>
        <v/>
      </c>
      <c r="E155" s="49" t="str">
        <f t="shared" ca="1" si="3"/>
        <v/>
      </c>
      <c r="F155" s="49" t="str" cm="1">
        <f t="array" ref="F155">IF(ROW()=2,0,IF(B155="","",IFERROR(INDEX(tblAnalyse[Kumulative Zeit],_xlfn.AGGREGATE(15,6,(ROW(tblAnalyse[Datum])-ROW(INDEX(tblAnalyse[Datum],1))+1)/(tblAnalyse[Datum]&lt;&gt;""),ROW()-2)),"")))</f>
        <v/>
      </c>
      <c r="G155" s="45"/>
      <c r="H155" s="45"/>
      <c r="I155" s="45"/>
      <c r="J155" s="45"/>
      <c r="K155" s="45"/>
      <c r="L155" s="45"/>
      <c r="M155" s="45"/>
      <c r="N155" s="45"/>
      <c r="O155" s="45"/>
      <c r="P155" s="45"/>
      <c r="Q155" s="45"/>
      <c r="R155" s="45"/>
      <c r="S155" s="45"/>
      <c r="T155" s="45"/>
      <c r="U155" s="45"/>
    </row>
    <row r="156" spans="1:21" ht="15" customHeight="1" x14ac:dyDescent="0.25">
      <c r="A156" s="60" t="str">
        <f>IF(B156="","",COUNT($B$3:B156))</f>
        <v/>
      </c>
      <c r="B156" s="47" t="str" cm="1">
        <f t="array" ref="B156">IF(ROW()=2,Start!$G$3,IFERROR(INDEX(tblAnalyse[Datum],_xlfn.AGGREGATE(15,6,(ROW(tblAnalyse[Datum])-ROW(INDEX(tblAnalyse[Datum],1))+1)/(tblAnalyse[Datum]&lt;&gt;""),ROW()-2)),""))</f>
        <v/>
      </c>
      <c r="C156" s="48" t="str" cm="1">
        <f t="array" ref="C156">IF(ROW()=2,Start!$E$17,IF(B2="","",IFERROR(INDEX(tblAnalyse[Chrom],_xlfn.AGGREGATE(15,6,(ROW(tblAnalyse[Datum])-ROW(INDEX(tblAnalyse[Datum],1))+1)/(tblAnalyse[Datum]&lt;&gt;""),ROW()-2)),"")))</f>
        <v/>
      </c>
      <c r="D156" s="48" t="str">
        <f>IF(ROW()=2,Start!$G$17,IF(B156="","",MIN($I$5,MAX($I$4,D155 + $I$2*(Start!$E$17-C156) - IF(C156 &gt; Start!$E$17, $I$3*E156, 0)))))</f>
        <v/>
      </c>
      <c r="E156" s="49" t="str">
        <f t="shared" ca="1" si="3"/>
        <v/>
      </c>
      <c r="F156" s="49" t="str" cm="1">
        <f t="array" ref="F156">IF(ROW()=2,0,IF(B156="","",IFERROR(INDEX(tblAnalyse[Kumulative Zeit],_xlfn.AGGREGATE(15,6,(ROW(tblAnalyse[Datum])-ROW(INDEX(tblAnalyse[Datum],1))+1)/(tblAnalyse[Datum]&lt;&gt;""),ROW()-2)),"")))</f>
        <v/>
      </c>
      <c r="G156" s="45"/>
      <c r="H156" s="45"/>
      <c r="I156" s="45"/>
      <c r="J156" s="45"/>
      <c r="K156" s="45"/>
      <c r="L156" s="45"/>
      <c r="M156" s="45"/>
      <c r="N156" s="45"/>
      <c r="O156" s="45"/>
      <c r="P156" s="45"/>
      <c r="Q156" s="45"/>
      <c r="R156" s="45"/>
      <c r="S156" s="45"/>
      <c r="T156" s="45"/>
      <c r="U156" s="45"/>
    </row>
    <row r="157" spans="1:21" ht="15" customHeight="1" x14ac:dyDescent="0.25">
      <c r="A157" s="60" t="str">
        <f>IF(B157="","",COUNT($B$3:B157))</f>
        <v/>
      </c>
      <c r="B157" s="47" t="str" cm="1">
        <f t="array" ref="B157">IF(ROW()=2,Start!$G$3,IFERROR(INDEX(tblAnalyse[Datum],_xlfn.AGGREGATE(15,6,(ROW(tblAnalyse[Datum])-ROW(INDEX(tblAnalyse[Datum],1))+1)/(tblAnalyse[Datum]&lt;&gt;""),ROW()-2)),""))</f>
        <v/>
      </c>
      <c r="C157" s="48" t="str" cm="1">
        <f t="array" ref="C157">IF(ROW()=2,Start!$E$17,IF(B2="","",IFERROR(INDEX(tblAnalyse[Chrom],_xlfn.AGGREGATE(15,6,(ROW(tblAnalyse[Datum])-ROW(INDEX(tblAnalyse[Datum],1))+1)/(tblAnalyse[Datum]&lt;&gt;""),ROW()-2)),"")))</f>
        <v/>
      </c>
      <c r="D157" s="48" t="str">
        <f>IF(ROW()=2,Start!$G$17,IF(B157="","",MIN($I$5,MAX($I$4,D156 + $I$2*(Start!$E$17-C157) - IF(C157 &gt; Start!$E$17, $I$3*E157, 0)))))</f>
        <v/>
      </c>
      <c r="E157" s="49" t="str">
        <f t="shared" ca="1" si="3"/>
        <v/>
      </c>
      <c r="F157" s="49" t="str" cm="1">
        <f t="array" ref="F157">IF(ROW()=2,0,IF(B157="","",IFERROR(INDEX(tblAnalyse[Kumulative Zeit],_xlfn.AGGREGATE(15,6,(ROW(tblAnalyse[Datum])-ROW(INDEX(tblAnalyse[Datum],1))+1)/(tblAnalyse[Datum]&lt;&gt;""),ROW()-2)),"")))</f>
        <v/>
      </c>
      <c r="G157" s="45"/>
      <c r="H157" s="45"/>
      <c r="I157" s="45"/>
      <c r="J157" s="45"/>
      <c r="K157" s="45"/>
      <c r="L157" s="45"/>
      <c r="M157" s="45"/>
      <c r="N157" s="45"/>
      <c r="O157" s="45"/>
      <c r="P157" s="45"/>
      <c r="Q157" s="45"/>
      <c r="R157" s="45"/>
      <c r="S157" s="45"/>
      <c r="T157" s="45"/>
      <c r="U157" s="45"/>
    </row>
    <row r="158" spans="1:21" ht="15" customHeight="1" x14ac:dyDescent="0.25">
      <c r="A158" s="60" t="str">
        <f>IF(B158="","",COUNT($B$3:B158))</f>
        <v/>
      </c>
      <c r="B158" s="47" t="str" cm="1">
        <f t="array" ref="B158">IF(ROW()=2,Start!$G$3,IFERROR(INDEX(tblAnalyse[Datum],_xlfn.AGGREGATE(15,6,(ROW(tblAnalyse[Datum])-ROW(INDEX(tblAnalyse[Datum],1))+1)/(tblAnalyse[Datum]&lt;&gt;""),ROW()-2)),""))</f>
        <v/>
      </c>
      <c r="C158" s="48" t="str" cm="1">
        <f t="array" ref="C158">IF(ROW()=2,Start!$E$17,IF(B2="","",IFERROR(INDEX(tblAnalyse[Chrom],_xlfn.AGGREGATE(15,6,(ROW(tblAnalyse[Datum])-ROW(INDEX(tblAnalyse[Datum],1))+1)/(tblAnalyse[Datum]&lt;&gt;""),ROW()-2)),"")))</f>
        <v/>
      </c>
      <c r="D158" s="48" t="str">
        <f>IF(ROW()=2,Start!$G$17,IF(B158="","",MIN($I$5,MAX($I$4,D157 + $I$2*(Start!$E$17-C158) - IF(C158 &gt; Start!$E$17, $I$3*E158, 0)))))</f>
        <v/>
      </c>
      <c r="E158" s="49" t="str">
        <f t="shared" ref="E158:E189" ca="1" si="4">IF(ROW()=2,0,IF(B158="","",IF(ROW()=3,(C158-C157)/F158,SLOPE(OFFSET(C158,-2,0,3,1),OFFSET(F158,-2,0,3,1)))))</f>
        <v/>
      </c>
      <c r="F158" s="49" t="str" cm="1">
        <f t="array" ref="F158">IF(ROW()=2,0,IF(B158="","",IFERROR(INDEX(tblAnalyse[Kumulative Zeit],_xlfn.AGGREGATE(15,6,(ROW(tblAnalyse[Datum])-ROW(INDEX(tblAnalyse[Datum],1))+1)/(tblAnalyse[Datum]&lt;&gt;""),ROW()-2)),"")))</f>
        <v/>
      </c>
      <c r="G158" s="45"/>
      <c r="H158" s="45"/>
      <c r="I158" s="45"/>
      <c r="J158" s="45"/>
      <c r="K158" s="45"/>
      <c r="L158" s="45"/>
      <c r="M158" s="45"/>
      <c r="N158" s="45"/>
      <c r="O158" s="45"/>
      <c r="P158" s="45"/>
      <c r="Q158" s="45"/>
      <c r="R158" s="45"/>
      <c r="S158" s="45"/>
      <c r="T158" s="45"/>
      <c r="U158" s="45"/>
    </row>
    <row r="159" spans="1:21" ht="15" customHeight="1" x14ac:dyDescent="0.25">
      <c r="A159" s="60" t="str">
        <f>IF(B159="","",COUNT($B$3:B159))</f>
        <v/>
      </c>
      <c r="B159" s="47" t="str" cm="1">
        <f t="array" ref="B159">IF(ROW()=2,Start!$G$3,IFERROR(INDEX(tblAnalyse[Datum],_xlfn.AGGREGATE(15,6,(ROW(tblAnalyse[Datum])-ROW(INDEX(tblAnalyse[Datum],1))+1)/(tblAnalyse[Datum]&lt;&gt;""),ROW()-2)),""))</f>
        <v/>
      </c>
      <c r="C159" s="48" t="str" cm="1">
        <f t="array" ref="C159">IF(ROW()=2,Start!$E$17,IF(B2="","",IFERROR(INDEX(tblAnalyse[Chrom],_xlfn.AGGREGATE(15,6,(ROW(tblAnalyse[Datum])-ROW(INDEX(tblAnalyse[Datum],1))+1)/(tblAnalyse[Datum]&lt;&gt;""),ROW()-2)),"")))</f>
        <v/>
      </c>
      <c r="D159" s="48" t="str">
        <f>IF(ROW()=2,Start!$G$17,IF(B159="","",MIN($I$5,MAX($I$4,D158 + $I$2*(Start!$E$17-C159) - IF(C159 &gt; Start!$E$17, $I$3*E159, 0)))))</f>
        <v/>
      </c>
      <c r="E159" s="49" t="str">
        <f t="shared" ca="1" si="4"/>
        <v/>
      </c>
      <c r="F159" s="49" t="str" cm="1">
        <f t="array" ref="F159">IF(ROW()=2,0,IF(B159="","",IFERROR(INDEX(tblAnalyse[Kumulative Zeit],_xlfn.AGGREGATE(15,6,(ROW(tblAnalyse[Datum])-ROW(INDEX(tblAnalyse[Datum],1))+1)/(tblAnalyse[Datum]&lt;&gt;""),ROW()-2)),"")))</f>
        <v/>
      </c>
      <c r="G159" s="45"/>
      <c r="H159" s="45"/>
      <c r="I159" s="45"/>
      <c r="J159" s="45"/>
      <c r="K159" s="45"/>
      <c r="L159" s="45"/>
      <c r="M159" s="45"/>
      <c r="N159" s="45"/>
      <c r="O159" s="45"/>
      <c r="P159" s="45"/>
      <c r="Q159" s="45"/>
      <c r="R159" s="45"/>
      <c r="S159" s="45"/>
      <c r="T159" s="45"/>
      <c r="U159" s="45"/>
    </row>
    <row r="160" spans="1:21" ht="15" customHeight="1" x14ac:dyDescent="0.25">
      <c r="A160" s="60" t="str">
        <f>IF(B160="","",COUNT($B$3:B160))</f>
        <v/>
      </c>
      <c r="B160" s="47" t="str" cm="1">
        <f t="array" ref="B160">IF(ROW()=2,Start!$G$3,IFERROR(INDEX(tblAnalyse[Datum],_xlfn.AGGREGATE(15,6,(ROW(tblAnalyse[Datum])-ROW(INDEX(tblAnalyse[Datum],1))+1)/(tblAnalyse[Datum]&lt;&gt;""),ROW()-2)),""))</f>
        <v/>
      </c>
      <c r="C160" s="48" t="str" cm="1">
        <f t="array" ref="C160">IF(ROW()=2,Start!$E$17,IF(B2="","",IFERROR(INDEX(tblAnalyse[Chrom],_xlfn.AGGREGATE(15,6,(ROW(tblAnalyse[Datum])-ROW(INDEX(tblAnalyse[Datum],1))+1)/(tblAnalyse[Datum]&lt;&gt;""),ROW()-2)),"")))</f>
        <v/>
      </c>
      <c r="D160" s="48" t="str">
        <f>IF(ROW()=2,Start!$G$17,IF(B160="","",MIN($I$5,MAX($I$4,D159 + $I$2*(Start!$E$17-C160) - IF(C160 &gt; Start!$E$17, $I$3*E160, 0)))))</f>
        <v/>
      </c>
      <c r="E160" s="49" t="str">
        <f t="shared" ca="1" si="4"/>
        <v/>
      </c>
      <c r="F160" s="49" t="str" cm="1">
        <f t="array" ref="F160">IF(ROW()=2,0,IF(B160="","",IFERROR(INDEX(tblAnalyse[Kumulative Zeit],_xlfn.AGGREGATE(15,6,(ROW(tblAnalyse[Datum])-ROW(INDEX(tblAnalyse[Datum],1))+1)/(tblAnalyse[Datum]&lt;&gt;""),ROW()-2)),"")))</f>
        <v/>
      </c>
      <c r="G160" s="45"/>
      <c r="H160" s="45"/>
      <c r="I160" s="45"/>
      <c r="J160" s="45"/>
      <c r="K160" s="45"/>
      <c r="L160" s="45"/>
      <c r="M160" s="45"/>
      <c r="N160" s="45"/>
      <c r="O160" s="45"/>
      <c r="P160" s="45"/>
      <c r="Q160" s="45"/>
      <c r="R160" s="45"/>
      <c r="S160" s="45"/>
      <c r="T160" s="45"/>
      <c r="U160" s="45"/>
    </row>
    <row r="161" spans="1:21" ht="15" customHeight="1" x14ac:dyDescent="0.25">
      <c r="A161" s="60" t="str">
        <f>IF(B161="","",COUNT($B$3:B161))</f>
        <v/>
      </c>
      <c r="B161" s="47" t="str" cm="1">
        <f t="array" ref="B161">IF(ROW()=2,Start!$G$3,IFERROR(INDEX(tblAnalyse[Datum],_xlfn.AGGREGATE(15,6,(ROW(tblAnalyse[Datum])-ROW(INDEX(tblAnalyse[Datum],1))+1)/(tblAnalyse[Datum]&lt;&gt;""),ROW()-2)),""))</f>
        <v/>
      </c>
      <c r="C161" s="48" t="str" cm="1">
        <f t="array" ref="C161">IF(ROW()=2,Start!$E$17,IF(B2="","",IFERROR(INDEX(tblAnalyse[Chrom],_xlfn.AGGREGATE(15,6,(ROW(tblAnalyse[Datum])-ROW(INDEX(tblAnalyse[Datum],1))+1)/(tblAnalyse[Datum]&lt;&gt;""),ROW()-2)),"")))</f>
        <v/>
      </c>
      <c r="D161" s="48" t="str">
        <f>IF(ROW()=2,Start!$G$17,IF(B161="","",MIN($I$5,MAX($I$4,D160 + $I$2*(Start!$E$17-C161) - IF(C161 &gt; Start!$E$17, $I$3*E161, 0)))))</f>
        <v/>
      </c>
      <c r="E161" s="49" t="str">
        <f t="shared" ca="1" si="4"/>
        <v/>
      </c>
      <c r="F161" s="49" t="str" cm="1">
        <f t="array" ref="F161">IF(ROW()=2,0,IF(B161="","",IFERROR(INDEX(tblAnalyse[Kumulative Zeit],_xlfn.AGGREGATE(15,6,(ROW(tblAnalyse[Datum])-ROW(INDEX(tblAnalyse[Datum],1))+1)/(tblAnalyse[Datum]&lt;&gt;""),ROW()-2)),"")))</f>
        <v/>
      </c>
      <c r="G161" s="45"/>
      <c r="H161" s="45"/>
      <c r="I161" s="45"/>
      <c r="J161" s="45"/>
      <c r="K161" s="45"/>
      <c r="L161" s="45"/>
      <c r="M161" s="45"/>
      <c r="N161" s="45"/>
      <c r="O161" s="45"/>
      <c r="P161" s="45"/>
      <c r="Q161" s="45"/>
      <c r="R161" s="45"/>
      <c r="S161" s="45"/>
      <c r="T161" s="45"/>
      <c r="U161" s="45"/>
    </row>
    <row r="162" spans="1:21" ht="15" customHeight="1" x14ac:dyDescent="0.25">
      <c r="A162" s="60" t="str">
        <f>IF(B162="","",COUNT($B$3:B162))</f>
        <v/>
      </c>
      <c r="B162" s="47" t="str" cm="1">
        <f t="array" ref="B162">IF(ROW()=2,Start!$G$3,IFERROR(INDEX(tblAnalyse[Datum],_xlfn.AGGREGATE(15,6,(ROW(tblAnalyse[Datum])-ROW(INDEX(tblAnalyse[Datum],1))+1)/(tblAnalyse[Datum]&lt;&gt;""),ROW()-2)),""))</f>
        <v/>
      </c>
      <c r="C162" s="48" t="str" cm="1">
        <f t="array" ref="C162">IF(ROW()=2,Start!$E$17,IF(B2="","",IFERROR(INDEX(tblAnalyse[Chrom],_xlfn.AGGREGATE(15,6,(ROW(tblAnalyse[Datum])-ROW(INDEX(tblAnalyse[Datum],1))+1)/(tblAnalyse[Datum]&lt;&gt;""),ROW()-2)),"")))</f>
        <v/>
      </c>
      <c r="D162" s="48" t="str">
        <f>IF(ROW()=2,Start!$G$17,IF(B162="","",MIN($I$5,MAX($I$4,D161 + $I$2*(Start!$E$17-C162) - IF(C162 &gt; Start!$E$17, $I$3*E162, 0)))))</f>
        <v/>
      </c>
      <c r="E162" s="49" t="str">
        <f t="shared" ca="1" si="4"/>
        <v/>
      </c>
      <c r="F162" s="49" t="str" cm="1">
        <f t="array" ref="F162">IF(ROW()=2,0,IF(B162="","",IFERROR(INDEX(tblAnalyse[Kumulative Zeit],_xlfn.AGGREGATE(15,6,(ROW(tblAnalyse[Datum])-ROW(INDEX(tblAnalyse[Datum],1))+1)/(tblAnalyse[Datum]&lt;&gt;""),ROW()-2)),"")))</f>
        <v/>
      </c>
      <c r="G162" s="45"/>
      <c r="H162" s="45"/>
      <c r="I162" s="45"/>
      <c r="J162" s="45"/>
      <c r="K162" s="45"/>
      <c r="L162" s="45"/>
      <c r="M162" s="45"/>
      <c r="N162" s="45"/>
      <c r="O162" s="45"/>
      <c r="P162" s="45"/>
      <c r="Q162" s="45"/>
      <c r="R162" s="45"/>
      <c r="S162" s="45"/>
      <c r="T162" s="45"/>
      <c r="U162" s="45"/>
    </row>
    <row r="163" spans="1:21" ht="15" customHeight="1" x14ac:dyDescent="0.25">
      <c r="A163" s="60" t="str">
        <f>IF(B163="","",COUNT($B$3:B163))</f>
        <v/>
      </c>
      <c r="B163" s="47" t="str" cm="1">
        <f t="array" ref="B163">IF(ROW()=2,Start!$G$3,IFERROR(INDEX(tblAnalyse[Datum],_xlfn.AGGREGATE(15,6,(ROW(tblAnalyse[Datum])-ROW(INDEX(tblAnalyse[Datum],1))+1)/(tblAnalyse[Datum]&lt;&gt;""),ROW()-2)),""))</f>
        <v/>
      </c>
      <c r="C163" s="48" t="str" cm="1">
        <f t="array" ref="C163">IF(ROW()=2,Start!$E$17,IF(B2="","",IFERROR(INDEX(tblAnalyse[Chrom],_xlfn.AGGREGATE(15,6,(ROW(tblAnalyse[Datum])-ROW(INDEX(tblAnalyse[Datum],1))+1)/(tblAnalyse[Datum]&lt;&gt;""),ROW()-2)),"")))</f>
        <v/>
      </c>
      <c r="D163" s="48" t="str">
        <f>IF(ROW()=2,Start!$G$17,IF(B163="","",MIN($I$5,MAX($I$4,D162 + $I$2*(Start!$E$17-C163) - IF(C163 &gt; Start!$E$17, $I$3*E163, 0)))))</f>
        <v/>
      </c>
      <c r="E163" s="49" t="str">
        <f t="shared" ca="1" si="4"/>
        <v/>
      </c>
      <c r="F163" s="49" t="str" cm="1">
        <f t="array" ref="F163">IF(ROW()=2,0,IF(B163="","",IFERROR(INDEX(tblAnalyse[Kumulative Zeit],_xlfn.AGGREGATE(15,6,(ROW(tblAnalyse[Datum])-ROW(INDEX(tblAnalyse[Datum],1))+1)/(tblAnalyse[Datum]&lt;&gt;""),ROW()-2)),"")))</f>
        <v/>
      </c>
      <c r="G163" s="45"/>
      <c r="H163" s="45"/>
      <c r="I163" s="45"/>
      <c r="J163" s="45"/>
      <c r="K163" s="45"/>
      <c r="L163" s="45"/>
      <c r="M163" s="45"/>
      <c r="N163" s="45"/>
      <c r="O163" s="45"/>
      <c r="P163" s="45"/>
      <c r="Q163" s="45"/>
      <c r="R163" s="45"/>
      <c r="S163" s="45"/>
      <c r="T163" s="45"/>
      <c r="U163" s="45"/>
    </row>
    <row r="164" spans="1:21" ht="15" customHeight="1" x14ac:dyDescent="0.25">
      <c r="A164" s="60" t="str">
        <f>IF(B164="","",COUNT($B$3:B164))</f>
        <v/>
      </c>
      <c r="B164" s="47" t="str" cm="1">
        <f t="array" ref="B164">IF(ROW()=2,Start!$G$3,IFERROR(INDEX(tblAnalyse[Datum],_xlfn.AGGREGATE(15,6,(ROW(tblAnalyse[Datum])-ROW(INDEX(tblAnalyse[Datum],1))+1)/(tblAnalyse[Datum]&lt;&gt;""),ROW()-2)),""))</f>
        <v/>
      </c>
      <c r="C164" s="48" t="str" cm="1">
        <f t="array" ref="C164">IF(ROW()=2,Start!$E$17,IF(B2="","",IFERROR(INDEX(tblAnalyse[Chrom],_xlfn.AGGREGATE(15,6,(ROW(tblAnalyse[Datum])-ROW(INDEX(tblAnalyse[Datum],1))+1)/(tblAnalyse[Datum]&lt;&gt;""),ROW()-2)),"")))</f>
        <v/>
      </c>
      <c r="D164" s="48" t="str">
        <f>IF(ROW()=2,Start!$G$17,IF(B164="","",MIN($I$5,MAX($I$4,D163 + $I$2*(Start!$E$17-C164) - IF(C164 &gt; Start!$E$17, $I$3*E164, 0)))))</f>
        <v/>
      </c>
      <c r="E164" s="49" t="str">
        <f t="shared" ca="1" si="4"/>
        <v/>
      </c>
      <c r="F164" s="49" t="str" cm="1">
        <f t="array" ref="F164">IF(ROW()=2,0,IF(B164="","",IFERROR(INDEX(tblAnalyse[Kumulative Zeit],_xlfn.AGGREGATE(15,6,(ROW(tblAnalyse[Datum])-ROW(INDEX(tblAnalyse[Datum],1))+1)/(tblAnalyse[Datum]&lt;&gt;""),ROW()-2)),"")))</f>
        <v/>
      </c>
      <c r="G164" s="45"/>
      <c r="H164" s="45"/>
      <c r="I164" s="45"/>
      <c r="J164" s="45"/>
      <c r="K164" s="45"/>
      <c r="L164" s="45"/>
      <c r="M164" s="45"/>
      <c r="N164" s="45"/>
      <c r="O164" s="45"/>
      <c r="P164" s="45"/>
      <c r="Q164" s="45"/>
      <c r="R164" s="45"/>
      <c r="S164" s="45"/>
      <c r="T164" s="45"/>
      <c r="U164" s="45"/>
    </row>
    <row r="165" spans="1:21" ht="15" customHeight="1" x14ac:dyDescent="0.25">
      <c r="A165" s="60" t="str">
        <f>IF(B165="","",COUNT($B$3:B165))</f>
        <v/>
      </c>
      <c r="B165" s="47" t="str" cm="1">
        <f t="array" ref="B165">IF(ROW()=2,Start!$G$3,IFERROR(INDEX(tblAnalyse[Datum],_xlfn.AGGREGATE(15,6,(ROW(tblAnalyse[Datum])-ROW(INDEX(tblAnalyse[Datum],1))+1)/(tblAnalyse[Datum]&lt;&gt;""),ROW()-2)),""))</f>
        <v/>
      </c>
      <c r="C165" s="48" t="str" cm="1">
        <f t="array" ref="C165">IF(ROW()=2,Start!$E$17,IF(B2="","",IFERROR(INDEX(tblAnalyse[Chrom],_xlfn.AGGREGATE(15,6,(ROW(tblAnalyse[Datum])-ROW(INDEX(tblAnalyse[Datum],1))+1)/(tblAnalyse[Datum]&lt;&gt;""),ROW()-2)),"")))</f>
        <v/>
      </c>
      <c r="D165" s="48" t="str">
        <f>IF(ROW()=2,Start!$G$17,IF(B165="","",MIN($I$5,MAX($I$4,D164 + $I$2*(Start!$E$17-C165) - IF(C165 &gt; Start!$E$17, $I$3*E165, 0)))))</f>
        <v/>
      </c>
      <c r="E165" s="49" t="str">
        <f t="shared" ca="1" si="4"/>
        <v/>
      </c>
      <c r="F165" s="49" t="str" cm="1">
        <f t="array" ref="F165">IF(ROW()=2,0,IF(B165="","",IFERROR(INDEX(tblAnalyse[Kumulative Zeit],_xlfn.AGGREGATE(15,6,(ROW(tblAnalyse[Datum])-ROW(INDEX(tblAnalyse[Datum],1))+1)/(tblAnalyse[Datum]&lt;&gt;""),ROW()-2)),"")))</f>
        <v/>
      </c>
      <c r="G165" s="45"/>
      <c r="H165" s="45"/>
      <c r="I165" s="45"/>
      <c r="J165" s="45"/>
      <c r="K165" s="45"/>
      <c r="L165" s="45"/>
      <c r="M165" s="45"/>
      <c r="N165" s="45"/>
      <c r="O165" s="45"/>
      <c r="P165" s="45"/>
      <c r="Q165" s="45"/>
      <c r="R165" s="45"/>
      <c r="S165" s="45"/>
      <c r="T165" s="45"/>
      <c r="U165" s="45"/>
    </row>
    <row r="166" spans="1:21" ht="15" customHeight="1" x14ac:dyDescent="0.25">
      <c r="A166" s="60" t="str">
        <f>IF(B166="","",COUNT($B$3:B166))</f>
        <v/>
      </c>
      <c r="B166" s="47" t="str" cm="1">
        <f t="array" ref="B166">IF(ROW()=2,Start!$G$3,IFERROR(INDEX(tblAnalyse[Datum],_xlfn.AGGREGATE(15,6,(ROW(tblAnalyse[Datum])-ROW(INDEX(tblAnalyse[Datum],1))+1)/(tblAnalyse[Datum]&lt;&gt;""),ROW()-2)),""))</f>
        <v/>
      </c>
      <c r="C166" s="48" t="str" cm="1">
        <f t="array" ref="C166">IF(ROW()=2,Start!$E$17,IF(B2="","",IFERROR(INDEX(tblAnalyse[Chrom],_xlfn.AGGREGATE(15,6,(ROW(tblAnalyse[Datum])-ROW(INDEX(tblAnalyse[Datum],1))+1)/(tblAnalyse[Datum]&lt;&gt;""),ROW()-2)),"")))</f>
        <v/>
      </c>
      <c r="D166" s="48" t="str">
        <f>IF(ROW()=2,Start!$G$17,IF(B166="","",MIN($I$5,MAX($I$4,D165 + $I$2*(Start!$E$17-C166) - IF(C166 &gt; Start!$E$17, $I$3*E166, 0)))))</f>
        <v/>
      </c>
      <c r="E166" s="49" t="str">
        <f t="shared" ca="1" si="4"/>
        <v/>
      </c>
      <c r="F166" s="49" t="str" cm="1">
        <f t="array" ref="F166">IF(ROW()=2,0,IF(B166="","",IFERROR(INDEX(tblAnalyse[Kumulative Zeit],_xlfn.AGGREGATE(15,6,(ROW(tblAnalyse[Datum])-ROW(INDEX(tblAnalyse[Datum],1))+1)/(tblAnalyse[Datum]&lt;&gt;""),ROW()-2)),"")))</f>
        <v/>
      </c>
      <c r="G166" s="45"/>
      <c r="H166" s="45"/>
      <c r="I166" s="45"/>
      <c r="J166" s="45"/>
      <c r="K166" s="45"/>
      <c r="L166" s="45"/>
      <c r="M166" s="45"/>
      <c r="N166" s="45"/>
      <c r="O166" s="45"/>
      <c r="P166" s="45"/>
      <c r="Q166" s="45"/>
      <c r="R166" s="45"/>
      <c r="S166" s="45"/>
      <c r="T166" s="45"/>
      <c r="U166" s="45"/>
    </row>
    <row r="167" spans="1:21" ht="15" customHeight="1" x14ac:dyDescent="0.25">
      <c r="A167" s="60" t="str">
        <f>IF(B167="","",COUNT($B$3:B167))</f>
        <v/>
      </c>
      <c r="B167" s="47" t="str" cm="1">
        <f t="array" ref="B167">IF(ROW()=2,Start!$G$3,IFERROR(INDEX(tblAnalyse[Datum],_xlfn.AGGREGATE(15,6,(ROW(tblAnalyse[Datum])-ROW(INDEX(tblAnalyse[Datum],1))+1)/(tblAnalyse[Datum]&lt;&gt;""),ROW()-2)),""))</f>
        <v/>
      </c>
      <c r="C167" s="48" t="str" cm="1">
        <f t="array" ref="C167">IF(ROW()=2,Start!$E$17,IF(B2="","",IFERROR(INDEX(tblAnalyse[Chrom],_xlfn.AGGREGATE(15,6,(ROW(tblAnalyse[Datum])-ROW(INDEX(tblAnalyse[Datum],1))+1)/(tblAnalyse[Datum]&lt;&gt;""),ROW()-2)),"")))</f>
        <v/>
      </c>
      <c r="D167" s="48" t="str">
        <f>IF(ROW()=2,Start!$G$17,IF(B167="","",MIN($I$5,MAX($I$4,D166 + $I$2*(Start!$E$17-C167) - IF(C167 &gt; Start!$E$17, $I$3*E167, 0)))))</f>
        <v/>
      </c>
      <c r="E167" s="49" t="str">
        <f t="shared" ca="1" si="4"/>
        <v/>
      </c>
      <c r="F167" s="49" t="str" cm="1">
        <f t="array" ref="F167">IF(ROW()=2,0,IF(B167="","",IFERROR(INDEX(tblAnalyse[Kumulative Zeit],_xlfn.AGGREGATE(15,6,(ROW(tblAnalyse[Datum])-ROW(INDEX(tblAnalyse[Datum],1))+1)/(tblAnalyse[Datum]&lt;&gt;""),ROW()-2)),"")))</f>
        <v/>
      </c>
      <c r="G167" s="45"/>
      <c r="H167" s="45"/>
      <c r="I167" s="45"/>
      <c r="J167" s="45"/>
      <c r="K167" s="45"/>
      <c r="L167" s="45"/>
      <c r="M167" s="45"/>
      <c r="N167" s="45"/>
      <c r="O167" s="45"/>
      <c r="P167" s="45"/>
      <c r="Q167" s="45"/>
      <c r="R167" s="45"/>
      <c r="S167" s="45"/>
      <c r="T167" s="45"/>
      <c r="U167" s="45"/>
    </row>
    <row r="168" spans="1:21" ht="15" customHeight="1" x14ac:dyDescent="0.25">
      <c r="A168" s="60" t="str">
        <f>IF(B168="","",COUNT($B$3:B168))</f>
        <v/>
      </c>
      <c r="B168" s="47" t="str" cm="1">
        <f t="array" ref="B168">IF(ROW()=2,Start!$G$3,IFERROR(INDEX(tblAnalyse[Datum],_xlfn.AGGREGATE(15,6,(ROW(tblAnalyse[Datum])-ROW(INDEX(tblAnalyse[Datum],1))+1)/(tblAnalyse[Datum]&lt;&gt;""),ROW()-2)),""))</f>
        <v/>
      </c>
      <c r="C168" s="48" t="str" cm="1">
        <f t="array" ref="C168">IF(ROW()=2,Start!$E$17,IF(B2="","",IFERROR(INDEX(tblAnalyse[Chrom],_xlfn.AGGREGATE(15,6,(ROW(tblAnalyse[Datum])-ROW(INDEX(tblAnalyse[Datum],1))+1)/(tblAnalyse[Datum]&lt;&gt;""),ROW()-2)),"")))</f>
        <v/>
      </c>
      <c r="D168" s="48" t="str">
        <f>IF(ROW()=2,Start!$G$17,IF(B168="","",MIN($I$5,MAX($I$4,D167 + $I$2*(Start!$E$17-C168) - IF(C168 &gt; Start!$E$17, $I$3*E168, 0)))))</f>
        <v/>
      </c>
      <c r="E168" s="49" t="str">
        <f t="shared" ca="1" si="4"/>
        <v/>
      </c>
      <c r="F168" s="49" t="str" cm="1">
        <f t="array" ref="F168">IF(ROW()=2,0,IF(B168="","",IFERROR(INDEX(tblAnalyse[Kumulative Zeit],_xlfn.AGGREGATE(15,6,(ROW(tblAnalyse[Datum])-ROW(INDEX(tblAnalyse[Datum],1))+1)/(tblAnalyse[Datum]&lt;&gt;""),ROW()-2)),"")))</f>
        <v/>
      </c>
      <c r="G168" s="45"/>
      <c r="H168" s="45"/>
      <c r="I168" s="45"/>
      <c r="J168" s="45"/>
      <c r="K168" s="45"/>
      <c r="L168" s="45"/>
      <c r="M168" s="45"/>
      <c r="N168" s="45"/>
      <c r="O168" s="45"/>
      <c r="P168" s="45"/>
      <c r="Q168" s="45"/>
      <c r="R168" s="45"/>
      <c r="S168" s="45"/>
      <c r="T168" s="45"/>
      <c r="U168" s="45"/>
    </row>
    <row r="169" spans="1:21" ht="15" customHeight="1" x14ac:dyDescent="0.25">
      <c r="A169" s="60" t="str">
        <f>IF(B169="","",COUNT($B$3:B169))</f>
        <v/>
      </c>
      <c r="B169" s="47" t="str" cm="1">
        <f t="array" ref="B169">IF(ROW()=2,Start!$G$3,IFERROR(INDEX(tblAnalyse[Datum],_xlfn.AGGREGATE(15,6,(ROW(tblAnalyse[Datum])-ROW(INDEX(tblAnalyse[Datum],1))+1)/(tblAnalyse[Datum]&lt;&gt;""),ROW()-2)),""))</f>
        <v/>
      </c>
      <c r="C169" s="48" t="str" cm="1">
        <f t="array" ref="C169">IF(ROW()=2,Start!$E$17,IF(B2="","",IFERROR(INDEX(tblAnalyse[Chrom],_xlfn.AGGREGATE(15,6,(ROW(tblAnalyse[Datum])-ROW(INDEX(tblAnalyse[Datum],1))+1)/(tblAnalyse[Datum]&lt;&gt;""),ROW()-2)),"")))</f>
        <v/>
      </c>
      <c r="D169" s="48" t="str">
        <f>IF(ROW()=2,Start!$G$17,IF(B169="","",MIN($I$5,MAX($I$4,D168 + $I$2*(Start!$E$17-C169) - IF(C169 &gt; Start!$E$17, $I$3*E169, 0)))))</f>
        <v/>
      </c>
      <c r="E169" s="49" t="str">
        <f t="shared" ca="1" si="4"/>
        <v/>
      </c>
      <c r="F169" s="49" t="str" cm="1">
        <f t="array" ref="F169">IF(ROW()=2,0,IF(B169="","",IFERROR(INDEX(tblAnalyse[Kumulative Zeit],_xlfn.AGGREGATE(15,6,(ROW(tblAnalyse[Datum])-ROW(INDEX(tblAnalyse[Datum],1))+1)/(tblAnalyse[Datum]&lt;&gt;""),ROW()-2)),"")))</f>
        <v/>
      </c>
      <c r="G169" s="45"/>
      <c r="H169" s="45"/>
      <c r="I169" s="45"/>
      <c r="J169" s="45"/>
      <c r="K169" s="45"/>
      <c r="L169" s="45"/>
      <c r="M169" s="45"/>
      <c r="N169" s="45"/>
      <c r="O169" s="45"/>
      <c r="P169" s="45"/>
      <c r="Q169" s="45"/>
      <c r="R169" s="45"/>
      <c r="S169" s="45"/>
      <c r="T169" s="45"/>
      <c r="U169" s="45"/>
    </row>
    <row r="170" spans="1:21" ht="15" customHeight="1" x14ac:dyDescent="0.25">
      <c r="A170" s="60" t="str">
        <f>IF(B170="","",COUNT($B$3:B170))</f>
        <v/>
      </c>
      <c r="B170" s="47" t="str" cm="1">
        <f t="array" ref="B170">IF(ROW()=2,Start!$G$3,IFERROR(INDEX(tblAnalyse[Datum],_xlfn.AGGREGATE(15,6,(ROW(tblAnalyse[Datum])-ROW(INDEX(tblAnalyse[Datum],1))+1)/(tblAnalyse[Datum]&lt;&gt;""),ROW()-2)),""))</f>
        <v/>
      </c>
      <c r="C170" s="48" t="str" cm="1">
        <f t="array" ref="C170">IF(ROW()=2,Start!$E$17,IF(B2="","",IFERROR(INDEX(tblAnalyse[Chrom],_xlfn.AGGREGATE(15,6,(ROW(tblAnalyse[Datum])-ROW(INDEX(tblAnalyse[Datum],1))+1)/(tblAnalyse[Datum]&lt;&gt;""),ROW()-2)),"")))</f>
        <v/>
      </c>
      <c r="D170" s="48" t="str">
        <f>IF(ROW()=2,Start!$G$17,IF(B170="","",MIN($I$5,MAX($I$4,D169 + $I$2*(Start!$E$17-C170) - IF(C170 &gt; Start!$E$17, $I$3*E170, 0)))))</f>
        <v/>
      </c>
      <c r="E170" s="49" t="str">
        <f t="shared" ca="1" si="4"/>
        <v/>
      </c>
      <c r="F170" s="49" t="str" cm="1">
        <f t="array" ref="F170">IF(ROW()=2,0,IF(B170="","",IFERROR(INDEX(tblAnalyse[Kumulative Zeit],_xlfn.AGGREGATE(15,6,(ROW(tblAnalyse[Datum])-ROW(INDEX(tblAnalyse[Datum],1))+1)/(tblAnalyse[Datum]&lt;&gt;""),ROW()-2)),"")))</f>
        <v/>
      </c>
      <c r="G170" s="45"/>
      <c r="H170" s="45"/>
      <c r="I170" s="45"/>
      <c r="J170" s="45"/>
      <c r="K170" s="45"/>
      <c r="L170" s="45"/>
      <c r="M170" s="45"/>
      <c r="N170" s="45"/>
      <c r="O170" s="45"/>
      <c r="P170" s="45"/>
      <c r="Q170" s="45"/>
      <c r="R170" s="45"/>
      <c r="S170" s="45"/>
      <c r="T170" s="45"/>
      <c r="U170" s="45"/>
    </row>
    <row r="171" spans="1:21" ht="15" customHeight="1" x14ac:dyDescent="0.25">
      <c r="A171" s="60" t="str">
        <f>IF(B171="","",COUNT($B$3:B171))</f>
        <v/>
      </c>
      <c r="B171" s="47" t="str" cm="1">
        <f t="array" ref="B171">IF(ROW()=2,Start!$G$3,IFERROR(INDEX(tblAnalyse[Datum],_xlfn.AGGREGATE(15,6,(ROW(tblAnalyse[Datum])-ROW(INDEX(tblAnalyse[Datum],1))+1)/(tblAnalyse[Datum]&lt;&gt;""),ROW()-2)),""))</f>
        <v/>
      </c>
      <c r="C171" s="48" t="str" cm="1">
        <f t="array" ref="C171">IF(ROW()=2,Start!$E$17,IF(B2="","",IFERROR(INDEX(tblAnalyse[Chrom],_xlfn.AGGREGATE(15,6,(ROW(tblAnalyse[Datum])-ROW(INDEX(tblAnalyse[Datum],1))+1)/(tblAnalyse[Datum]&lt;&gt;""),ROW()-2)),"")))</f>
        <v/>
      </c>
      <c r="D171" s="48" t="str">
        <f>IF(ROW()=2,Start!$G$17,IF(B171="","",MIN($I$5,MAX($I$4,D170 + $I$2*(Start!$E$17-C171) - IF(C171 &gt; Start!$E$17, $I$3*E171, 0)))))</f>
        <v/>
      </c>
      <c r="E171" s="49" t="str">
        <f t="shared" ca="1" si="4"/>
        <v/>
      </c>
      <c r="F171" s="49" t="str" cm="1">
        <f t="array" ref="F171">IF(ROW()=2,0,IF(B171="","",IFERROR(INDEX(tblAnalyse[Kumulative Zeit],_xlfn.AGGREGATE(15,6,(ROW(tblAnalyse[Datum])-ROW(INDEX(tblAnalyse[Datum],1))+1)/(tblAnalyse[Datum]&lt;&gt;""),ROW()-2)),"")))</f>
        <v/>
      </c>
      <c r="G171" s="45"/>
      <c r="H171" s="45"/>
      <c r="I171" s="45"/>
      <c r="J171" s="45"/>
      <c r="K171" s="45"/>
      <c r="L171" s="45"/>
      <c r="M171" s="45"/>
      <c r="N171" s="45"/>
      <c r="O171" s="45"/>
      <c r="P171" s="45"/>
      <c r="Q171" s="45"/>
      <c r="R171" s="45"/>
      <c r="S171" s="45"/>
      <c r="T171" s="45"/>
      <c r="U171" s="45"/>
    </row>
    <row r="172" spans="1:21" ht="15" customHeight="1" x14ac:dyDescent="0.25">
      <c r="A172" s="60" t="str">
        <f>IF(B172="","",COUNT($B$3:B172))</f>
        <v/>
      </c>
      <c r="B172" s="47" t="str" cm="1">
        <f t="array" ref="B172">IF(ROW()=2,Start!$G$3,IFERROR(INDEX(tblAnalyse[Datum],_xlfn.AGGREGATE(15,6,(ROW(tblAnalyse[Datum])-ROW(INDEX(tblAnalyse[Datum],1))+1)/(tblAnalyse[Datum]&lt;&gt;""),ROW()-2)),""))</f>
        <v/>
      </c>
      <c r="C172" s="48" t="str" cm="1">
        <f t="array" ref="C172">IF(ROW()=2,Start!$E$17,IF(B2="","",IFERROR(INDEX(tblAnalyse[Chrom],_xlfn.AGGREGATE(15,6,(ROW(tblAnalyse[Datum])-ROW(INDEX(tblAnalyse[Datum],1))+1)/(tblAnalyse[Datum]&lt;&gt;""),ROW()-2)),"")))</f>
        <v/>
      </c>
      <c r="D172" s="48" t="str">
        <f>IF(ROW()=2,Start!$G$17,IF(B172="","",MIN($I$5,MAX($I$4,D171 + $I$2*(Start!$E$17-C172) - IF(C172 &gt; Start!$E$17, $I$3*E172, 0)))))</f>
        <v/>
      </c>
      <c r="E172" s="49" t="str">
        <f t="shared" ca="1" si="4"/>
        <v/>
      </c>
      <c r="F172" s="49" t="str" cm="1">
        <f t="array" ref="F172">IF(ROW()=2,0,IF(B172="","",IFERROR(INDEX(tblAnalyse[Kumulative Zeit],_xlfn.AGGREGATE(15,6,(ROW(tblAnalyse[Datum])-ROW(INDEX(tblAnalyse[Datum],1))+1)/(tblAnalyse[Datum]&lt;&gt;""),ROW()-2)),"")))</f>
        <v/>
      </c>
      <c r="G172" s="45"/>
      <c r="H172" s="45"/>
      <c r="I172" s="45"/>
      <c r="J172" s="45"/>
      <c r="K172" s="45"/>
      <c r="L172" s="45"/>
      <c r="M172" s="45"/>
      <c r="N172" s="45"/>
      <c r="O172" s="45"/>
      <c r="P172" s="45"/>
      <c r="Q172" s="45"/>
      <c r="R172" s="45"/>
      <c r="S172" s="45"/>
      <c r="T172" s="45"/>
      <c r="U172" s="45"/>
    </row>
    <row r="173" spans="1:21" ht="15" customHeight="1" x14ac:dyDescent="0.25">
      <c r="A173" s="60" t="str">
        <f>IF(B173="","",COUNT($B$3:B173))</f>
        <v/>
      </c>
      <c r="B173" s="47" t="str" cm="1">
        <f t="array" ref="B173">IF(ROW()=2,Start!$G$3,IFERROR(INDEX(tblAnalyse[Datum],_xlfn.AGGREGATE(15,6,(ROW(tblAnalyse[Datum])-ROW(INDEX(tblAnalyse[Datum],1))+1)/(tblAnalyse[Datum]&lt;&gt;""),ROW()-2)),""))</f>
        <v/>
      </c>
      <c r="C173" s="48" t="str" cm="1">
        <f t="array" ref="C173">IF(ROW()=2,Start!$E$17,IF(B2="","",IFERROR(INDEX(tblAnalyse[Chrom],_xlfn.AGGREGATE(15,6,(ROW(tblAnalyse[Datum])-ROW(INDEX(tblAnalyse[Datum],1))+1)/(tblAnalyse[Datum]&lt;&gt;""),ROW()-2)),"")))</f>
        <v/>
      </c>
      <c r="D173" s="48" t="str">
        <f>IF(ROW()=2,Start!$G$17,IF(B173="","",MIN($I$5,MAX($I$4,D172 + $I$2*(Start!$E$17-C173) - IF(C173 &gt; Start!$E$17, $I$3*E173, 0)))))</f>
        <v/>
      </c>
      <c r="E173" s="49" t="str">
        <f t="shared" ca="1" si="4"/>
        <v/>
      </c>
      <c r="F173" s="49" t="str" cm="1">
        <f t="array" ref="F173">IF(ROW()=2,0,IF(B173="","",IFERROR(INDEX(tblAnalyse[Kumulative Zeit],_xlfn.AGGREGATE(15,6,(ROW(tblAnalyse[Datum])-ROW(INDEX(tblAnalyse[Datum],1))+1)/(tblAnalyse[Datum]&lt;&gt;""),ROW()-2)),"")))</f>
        <v/>
      </c>
      <c r="G173" s="45"/>
      <c r="H173" s="45"/>
      <c r="I173" s="45"/>
      <c r="J173" s="45"/>
      <c r="K173" s="45"/>
      <c r="L173" s="45"/>
      <c r="M173" s="45"/>
      <c r="N173" s="45"/>
      <c r="O173" s="45"/>
      <c r="P173" s="45"/>
      <c r="Q173" s="45"/>
      <c r="R173" s="45"/>
      <c r="S173" s="45"/>
      <c r="T173" s="45"/>
      <c r="U173" s="45"/>
    </row>
    <row r="174" spans="1:21" ht="15" customHeight="1" x14ac:dyDescent="0.25">
      <c r="A174" s="60" t="str">
        <f>IF(B174="","",COUNT($B$3:B174))</f>
        <v/>
      </c>
      <c r="B174" s="47" t="str" cm="1">
        <f t="array" ref="B174">IF(ROW()=2,Start!$G$3,IFERROR(INDEX(tblAnalyse[Datum],_xlfn.AGGREGATE(15,6,(ROW(tblAnalyse[Datum])-ROW(INDEX(tblAnalyse[Datum],1))+1)/(tblAnalyse[Datum]&lt;&gt;""),ROW()-2)),""))</f>
        <v/>
      </c>
      <c r="C174" s="48" t="str" cm="1">
        <f t="array" ref="C174">IF(ROW()=2,Start!$E$17,IF(B2="","",IFERROR(INDEX(tblAnalyse[Chrom],_xlfn.AGGREGATE(15,6,(ROW(tblAnalyse[Datum])-ROW(INDEX(tblAnalyse[Datum],1))+1)/(tblAnalyse[Datum]&lt;&gt;""),ROW()-2)),"")))</f>
        <v/>
      </c>
      <c r="D174" s="48" t="str">
        <f>IF(ROW()=2,Start!$G$17,IF(B174="","",MIN($I$5,MAX($I$4,D173 + $I$2*(Start!$E$17-C174) - IF(C174 &gt; Start!$E$17, $I$3*E174, 0)))))</f>
        <v/>
      </c>
      <c r="E174" s="49" t="str">
        <f t="shared" ca="1" si="4"/>
        <v/>
      </c>
      <c r="F174" s="49" t="str" cm="1">
        <f t="array" ref="F174">IF(ROW()=2,0,IF(B174="","",IFERROR(INDEX(tblAnalyse[Kumulative Zeit],_xlfn.AGGREGATE(15,6,(ROW(tblAnalyse[Datum])-ROW(INDEX(tblAnalyse[Datum],1))+1)/(tblAnalyse[Datum]&lt;&gt;""),ROW()-2)),"")))</f>
        <v/>
      </c>
      <c r="G174" s="45"/>
      <c r="H174" s="45"/>
      <c r="I174" s="45"/>
      <c r="J174" s="45"/>
      <c r="K174" s="45"/>
      <c r="L174" s="45"/>
      <c r="M174" s="45"/>
      <c r="N174" s="45"/>
      <c r="O174" s="45"/>
      <c r="P174" s="45"/>
      <c r="Q174" s="45"/>
      <c r="R174" s="45"/>
      <c r="S174" s="45"/>
      <c r="T174" s="45"/>
      <c r="U174" s="45"/>
    </row>
    <row r="175" spans="1:21" ht="15" customHeight="1" x14ac:dyDescent="0.25">
      <c r="A175" s="60" t="str">
        <f>IF(B175="","",COUNT($B$3:B175))</f>
        <v/>
      </c>
      <c r="B175" s="47" t="str" cm="1">
        <f t="array" ref="B175">IF(ROW()=2,Start!$G$3,IFERROR(INDEX(tblAnalyse[Datum],_xlfn.AGGREGATE(15,6,(ROW(tblAnalyse[Datum])-ROW(INDEX(tblAnalyse[Datum],1))+1)/(tblAnalyse[Datum]&lt;&gt;""),ROW()-2)),""))</f>
        <v/>
      </c>
      <c r="C175" s="48" t="str" cm="1">
        <f t="array" ref="C175">IF(ROW()=2,Start!$E$17,IF(B2="","",IFERROR(INDEX(tblAnalyse[Chrom],_xlfn.AGGREGATE(15,6,(ROW(tblAnalyse[Datum])-ROW(INDEX(tblAnalyse[Datum],1))+1)/(tblAnalyse[Datum]&lt;&gt;""),ROW()-2)),"")))</f>
        <v/>
      </c>
      <c r="D175" s="48" t="str">
        <f>IF(ROW()=2,Start!$G$17,IF(B175="","",MIN($I$5,MAX($I$4,D174 + $I$2*(Start!$E$17-C175) - IF(C175 &gt; Start!$E$17, $I$3*E175, 0)))))</f>
        <v/>
      </c>
      <c r="E175" s="49" t="str">
        <f t="shared" ca="1" si="4"/>
        <v/>
      </c>
      <c r="F175" s="49" t="str" cm="1">
        <f t="array" ref="F175">IF(ROW()=2,0,IF(B175="","",IFERROR(INDEX(tblAnalyse[Kumulative Zeit],_xlfn.AGGREGATE(15,6,(ROW(tblAnalyse[Datum])-ROW(INDEX(tblAnalyse[Datum],1))+1)/(tblAnalyse[Datum]&lt;&gt;""),ROW()-2)),"")))</f>
        <v/>
      </c>
      <c r="G175" s="45"/>
      <c r="H175" s="45"/>
      <c r="I175" s="45"/>
      <c r="J175" s="45"/>
      <c r="K175" s="45"/>
      <c r="L175" s="45"/>
      <c r="M175" s="45"/>
      <c r="N175" s="45"/>
      <c r="O175" s="45"/>
      <c r="P175" s="45"/>
      <c r="Q175" s="45"/>
      <c r="R175" s="45"/>
      <c r="S175" s="45"/>
      <c r="T175" s="45"/>
      <c r="U175" s="45"/>
    </row>
    <row r="176" spans="1:21" ht="15" customHeight="1" x14ac:dyDescent="0.25">
      <c r="A176" s="60" t="str">
        <f>IF(B176="","",COUNT($B$3:B176))</f>
        <v/>
      </c>
      <c r="B176" s="47" t="str" cm="1">
        <f t="array" ref="B176">IF(ROW()=2,Start!$G$3,IFERROR(INDEX(tblAnalyse[Datum],_xlfn.AGGREGATE(15,6,(ROW(tblAnalyse[Datum])-ROW(INDEX(tblAnalyse[Datum],1))+1)/(tblAnalyse[Datum]&lt;&gt;""),ROW()-2)),""))</f>
        <v/>
      </c>
      <c r="C176" s="48" t="str" cm="1">
        <f t="array" ref="C176">IF(ROW()=2,Start!$E$17,IF(B2="","",IFERROR(INDEX(tblAnalyse[Chrom],_xlfn.AGGREGATE(15,6,(ROW(tblAnalyse[Datum])-ROW(INDEX(tblAnalyse[Datum],1))+1)/(tblAnalyse[Datum]&lt;&gt;""),ROW()-2)),"")))</f>
        <v/>
      </c>
      <c r="D176" s="48" t="str">
        <f>IF(ROW()=2,Start!$G$17,IF(B176="","",MIN($I$5,MAX($I$4,D175 + $I$2*(Start!$E$17-C176) - IF(C176 &gt; Start!$E$17, $I$3*E176, 0)))))</f>
        <v/>
      </c>
      <c r="E176" s="49" t="str">
        <f t="shared" ca="1" si="4"/>
        <v/>
      </c>
      <c r="F176" s="49" t="str" cm="1">
        <f t="array" ref="F176">IF(ROW()=2,0,IF(B176="","",IFERROR(INDEX(tblAnalyse[Kumulative Zeit],_xlfn.AGGREGATE(15,6,(ROW(tblAnalyse[Datum])-ROW(INDEX(tblAnalyse[Datum],1))+1)/(tblAnalyse[Datum]&lt;&gt;""),ROW()-2)),"")))</f>
        <v/>
      </c>
      <c r="G176" s="45"/>
      <c r="H176" s="45"/>
      <c r="I176" s="45"/>
      <c r="J176" s="45"/>
      <c r="K176" s="45"/>
      <c r="L176" s="45"/>
      <c r="M176" s="45"/>
      <c r="N176" s="45"/>
      <c r="O176" s="45"/>
      <c r="P176" s="45"/>
      <c r="Q176" s="45"/>
      <c r="R176" s="45"/>
      <c r="S176" s="45"/>
      <c r="T176" s="45"/>
      <c r="U176" s="45"/>
    </row>
    <row r="177" spans="1:21" ht="15" customHeight="1" x14ac:dyDescent="0.25">
      <c r="A177" s="60" t="str">
        <f>IF(B177="","",COUNT($B$3:B177))</f>
        <v/>
      </c>
      <c r="B177" s="47" t="str" cm="1">
        <f t="array" ref="B177">IF(ROW()=2,Start!$G$3,IFERROR(INDEX(tblAnalyse[Datum],_xlfn.AGGREGATE(15,6,(ROW(tblAnalyse[Datum])-ROW(INDEX(tblAnalyse[Datum],1))+1)/(tblAnalyse[Datum]&lt;&gt;""),ROW()-2)),""))</f>
        <v/>
      </c>
      <c r="C177" s="48" t="str" cm="1">
        <f t="array" ref="C177">IF(ROW()=2,Start!$E$17,IF(B2="","",IFERROR(INDEX(tblAnalyse[Chrom],_xlfn.AGGREGATE(15,6,(ROW(tblAnalyse[Datum])-ROW(INDEX(tblAnalyse[Datum],1))+1)/(tblAnalyse[Datum]&lt;&gt;""),ROW()-2)),"")))</f>
        <v/>
      </c>
      <c r="D177" s="48" t="str">
        <f>IF(ROW()=2,Start!$G$17,IF(B177="","",MIN($I$5,MAX($I$4,D176 + $I$2*(Start!$E$17-C177) - IF(C177 &gt; Start!$E$17, $I$3*E177, 0)))))</f>
        <v/>
      </c>
      <c r="E177" s="49" t="str">
        <f t="shared" ca="1" si="4"/>
        <v/>
      </c>
      <c r="F177" s="49" t="str" cm="1">
        <f t="array" ref="F177">IF(ROW()=2,0,IF(B177="","",IFERROR(INDEX(tblAnalyse[Kumulative Zeit],_xlfn.AGGREGATE(15,6,(ROW(tblAnalyse[Datum])-ROW(INDEX(tblAnalyse[Datum],1))+1)/(tblAnalyse[Datum]&lt;&gt;""),ROW()-2)),"")))</f>
        <v/>
      </c>
      <c r="G177" s="45"/>
      <c r="H177" s="45"/>
      <c r="I177" s="45"/>
      <c r="J177" s="45"/>
      <c r="K177" s="45"/>
      <c r="L177" s="45"/>
      <c r="M177" s="45"/>
      <c r="N177" s="45"/>
      <c r="O177" s="45"/>
      <c r="P177" s="45"/>
      <c r="Q177" s="45"/>
      <c r="R177" s="45"/>
      <c r="S177" s="45"/>
      <c r="T177" s="45"/>
      <c r="U177" s="45"/>
    </row>
    <row r="178" spans="1:21" ht="15" customHeight="1" x14ac:dyDescent="0.25">
      <c r="A178" s="60" t="str">
        <f>IF(B178="","",COUNT($B$3:B178))</f>
        <v/>
      </c>
      <c r="B178" s="47" t="str" cm="1">
        <f t="array" ref="B178">IF(ROW()=2,Start!$G$3,IFERROR(INDEX(tblAnalyse[Datum],_xlfn.AGGREGATE(15,6,(ROW(tblAnalyse[Datum])-ROW(INDEX(tblAnalyse[Datum],1))+1)/(tblAnalyse[Datum]&lt;&gt;""),ROW()-2)),""))</f>
        <v/>
      </c>
      <c r="C178" s="48" t="str" cm="1">
        <f t="array" ref="C178">IF(ROW()=2,Start!$E$17,IF(B2="","",IFERROR(INDEX(tblAnalyse[Chrom],_xlfn.AGGREGATE(15,6,(ROW(tblAnalyse[Datum])-ROW(INDEX(tblAnalyse[Datum],1))+1)/(tblAnalyse[Datum]&lt;&gt;""),ROW()-2)),"")))</f>
        <v/>
      </c>
      <c r="D178" s="48" t="str">
        <f>IF(ROW()=2,Start!$G$17,IF(B178="","",MIN($I$5,MAX($I$4,D177 + $I$2*(Start!$E$17-C178) - IF(C178 &gt; Start!$E$17, $I$3*E178, 0)))))</f>
        <v/>
      </c>
      <c r="E178" s="49" t="str">
        <f t="shared" ca="1" si="4"/>
        <v/>
      </c>
      <c r="F178" s="49" t="str" cm="1">
        <f t="array" ref="F178">IF(ROW()=2,0,IF(B178="","",IFERROR(INDEX(tblAnalyse[Kumulative Zeit],_xlfn.AGGREGATE(15,6,(ROW(tblAnalyse[Datum])-ROW(INDEX(tblAnalyse[Datum],1))+1)/(tblAnalyse[Datum]&lt;&gt;""),ROW()-2)),"")))</f>
        <v/>
      </c>
      <c r="G178" s="45"/>
      <c r="H178" s="45"/>
      <c r="I178" s="45"/>
      <c r="J178" s="45"/>
      <c r="K178" s="45"/>
      <c r="L178" s="45"/>
      <c r="M178" s="45"/>
      <c r="N178" s="45"/>
      <c r="O178" s="45"/>
      <c r="P178" s="45"/>
      <c r="Q178" s="45"/>
      <c r="R178" s="45"/>
      <c r="S178" s="45"/>
      <c r="T178" s="45"/>
      <c r="U178" s="45"/>
    </row>
    <row r="179" spans="1:21" ht="15" customHeight="1" x14ac:dyDescent="0.25">
      <c r="A179" s="60" t="str">
        <f>IF(B179="","",COUNT($B$3:B179))</f>
        <v/>
      </c>
      <c r="B179" s="47" t="str" cm="1">
        <f t="array" ref="B179">IF(ROW()=2,Start!$G$3,IFERROR(INDEX(tblAnalyse[Datum],_xlfn.AGGREGATE(15,6,(ROW(tblAnalyse[Datum])-ROW(INDEX(tblAnalyse[Datum],1))+1)/(tblAnalyse[Datum]&lt;&gt;""),ROW()-2)),""))</f>
        <v/>
      </c>
      <c r="C179" s="48" t="str" cm="1">
        <f t="array" ref="C179">IF(ROW()=2,Start!$E$17,IF(B2="","",IFERROR(INDEX(tblAnalyse[Chrom],_xlfn.AGGREGATE(15,6,(ROW(tblAnalyse[Datum])-ROW(INDEX(tblAnalyse[Datum],1))+1)/(tblAnalyse[Datum]&lt;&gt;""),ROW()-2)),"")))</f>
        <v/>
      </c>
      <c r="D179" s="48" t="str">
        <f>IF(ROW()=2,Start!$G$17,IF(B179="","",MIN($I$5,MAX($I$4,D178 + $I$2*(Start!$E$17-C179) - IF(C179 &gt; Start!$E$17, $I$3*E179, 0)))))</f>
        <v/>
      </c>
      <c r="E179" s="49" t="str">
        <f t="shared" ca="1" si="4"/>
        <v/>
      </c>
      <c r="F179" s="49" t="str" cm="1">
        <f t="array" ref="F179">IF(ROW()=2,0,IF(B179="","",IFERROR(INDEX(tblAnalyse[Kumulative Zeit],_xlfn.AGGREGATE(15,6,(ROW(tblAnalyse[Datum])-ROW(INDEX(tblAnalyse[Datum],1))+1)/(tblAnalyse[Datum]&lt;&gt;""),ROW()-2)),"")))</f>
        <v/>
      </c>
      <c r="G179" s="45"/>
      <c r="H179" s="45"/>
      <c r="I179" s="45"/>
      <c r="J179" s="45"/>
      <c r="K179" s="45"/>
      <c r="L179" s="45"/>
      <c r="M179" s="45"/>
      <c r="N179" s="45"/>
      <c r="O179" s="45"/>
      <c r="P179" s="45"/>
      <c r="Q179" s="45"/>
      <c r="R179" s="45"/>
      <c r="S179" s="45"/>
      <c r="T179" s="45"/>
      <c r="U179" s="45"/>
    </row>
    <row r="180" spans="1:21" ht="15" customHeight="1" x14ac:dyDescent="0.25">
      <c r="A180" s="60" t="str">
        <f>IF(B180="","",COUNT($B$3:B180))</f>
        <v/>
      </c>
      <c r="B180" s="47" t="str" cm="1">
        <f t="array" ref="B180">IF(ROW()=2,Start!$G$3,IFERROR(INDEX(tblAnalyse[Datum],_xlfn.AGGREGATE(15,6,(ROW(tblAnalyse[Datum])-ROW(INDEX(tblAnalyse[Datum],1))+1)/(tblAnalyse[Datum]&lt;&gt;""),ROW()-2)),""))</f>
        <v/>
      </c>
      <c r="C180" s="48" t="str" cm="1">
        <f t="array" ref="C180">IF(ROW()=2,Start!$E$17,IF(B2="","",IFERROR(INDEX(tblAnalyse[Chrom],_xlfn.AGGREGATE(15,6,(ROW(tblAnalyse[Datum])-ROW(INDEX(tblAnalyse[Datum],1))+1)/(tblAnalyse[Datum]&lt;&gt;""),ROW()-2)),"")))</f>
        <v/>
      </c>
      <c r="D180" s="48" t="str">
        <f>IF(ROW()=2,Start!$G$17,IF(B180="","",MIN($I$5,MAX($I$4,D179 + $I$2*(Start!$E$17-C180) - IF(C180 &gt; Start!$E$17, $I$3*E180, 0)))))</f>
        <v/>
      </c>
      <c r="E180" s="49" t="str">
        <f t="shared" ca="1" si="4"/>
        <v/>
      </c>
      <c r="F180" s="49" t="str" cm="1">
        <f t="array" ref="F180">IF(ROW()=2,0,IF(B180="","",IFERROR(INDEX(tblAnalyse[Kumulative Zeit],_xlfn.AGGREGATE(15,6,(ROW(tblAnalyse[Datum])-ROW(INDEX(tblAnalyse[Datum],1))+1)/(tblAnalyse[Datum]&lt;&gt;""),ROW()-2)),"")))</f>
        <v/>
      </c>
      <c r="G180" s="45"/>
      <c r="H180" s="45"/>
      <c r="I180" s="45"/>
      <c r="J180" s="45"/>
      <c r="K180" s="45"/>
      <c r="L180" s="45"/>
      <c r="M180" s="45"/>
      <c r="N180" s="45"/>
      <c r="O180" s="45"/>
      <c r="P180" s="45"/>
      <c r="Q180" s="45"/>
      <c r="R180" s="45"/>
      <c r="S180" s="45"/>
      <c r="T180" s="45"/>
      <c r="U180" s="45"/>
    </row>
    <row r="181" spans="1:21" ht="15" customHeight="1" x14ac:dyDescent="0.25">
      <c r="A181" s="60" t="str">
        <f>IF(B181="","",COUNT($B$3:B181))</f>
        <v/>
      </c>
      <c r="B181" s="47" t="str" cm="1">
        <f t="array" ref="B181">IF(ROW()=2,Start!$G$3,IFERROR(INDEX(tblAnalyse[Datum],_xlfn.AGGREGATE(15,6,(ROW(tblAnalyse[Datum])-ROW(INDEX(tblAnalyse[Datum],1))+1)/(tblAnalyse[Datum]&lt;&gt;""),ROW()-2)),""))</f>
        <v/>
      </c>
      <c r="C181" s="48" t="str" cm="1">
        <f t="array" ref="C181">IF(ROW()=2,Start!$E$17,IF(B2="","",IFERROR(INDEX(tblAnalyse[Chrom],_xlfn.AGGREGATE(15,6,(ROW(tblAnalyse[Datum])-ROW(INDEX(tblAnalyse[Datum],1))+1)/(tblAnalyse[Datum]&lt;&gt;""),ROW()-2)),"")))</f>
        <v/>
      </c>
      <c r="D181" s="48" t="str">
        <f>IF(ROW()=2,Start!$G$17,IF(B181="","",MIN($I$5,MAX($I$4,D180 + $I$2*(Start!$E$17-C181) - IF(C181 &gt; Start!$E$17, $I$3*E181, 0)))))</f>
        <v/>
      </c>
      <c r="E181" s="49" t="str">
        <f t="shared" ca="1" si="4"/>
        <v/>
      </c>
      <c r="F181" s="49" t="str" cm="1">
        <f t="array" ref="F181">IF(ROW()=2,0,IF(B181="","",IFERROR(INDEX(tblAnalyse[Kumulative Zeit],_xlfn.AGGREGATE(15,6,(ROW(tblAnalyse[Datum])-ROW(INDEX(tblAnalyse[Datum],1))+1)/(tblAnalyse[Datum]&lt;&gt;""),ROW()-2)),"")))</f>
        <v/>
      </c>
      <c r="G181" s="45"/>
      <c r="H181" s="45"/>
      <c r="I181" s="45"/>
      <c r="J181" s="45"/>
      <c r="K181" s="45"/>
      <c r="L181" s="45"/>
      <c r="M181" s="45"/>
      <c r="N181" s="45"/>
      <c r="O181" s="45"/>
      <c r="P181" s="45"/>
      <c r="Q181" s="45"/>
      <c r="R181" s="45"/>
      <c r="S181" s="45"/>
      <c r="T181" s="45"/>
      <c r="U181" s="45"/>
    </row>
    <row r="182" spans="1:21" ht="15" customHeight="1" x14ac:dyDescent="0.25">
      <c r="A182" s="60" t="str">
        <f>IF(B182="","",COUNT($B$3:B182))</f>
        <v/>
      </c>
      <c r="B182" s="47" t="str" cm="1">
        <f t="array" ref="B182">IF(ROW()=2,Start!$G$3,IFERROR(INDEX(tblAnalyse[Datum],_xlfn.AGGREGATE(15,6,(ROW(tblAnalyse[Datum])-ROW(INDEX(tblAnalyse[Datum],1))+1)/(tblAnalyse[Datum]&lt;&gt;""),ROW()-2)),""))</f>
        <v/>
      </c>
      <c r="C182" s="48" t="str" cm="1">
        <f t="array" ref="C182">IF(ROW()=2,Start!$E$17,IF(B2="","",IFERROR(INDEX(tblAnalyse[Chrom],_xlfn.AGGREGATE(15,6,(ROW(tblAnalyse[Datum])-ROW(INDEX(tblAnalyse[Datum],1))+1)/(tblAnalyse[Datum]&lt;&gt;""),ROW()-2)),"")))</f>
        <v/>
      </c>
      <c r="D182" s="48" t="str">
        <f>IF(ROW()=2,Start!$G$17,IF(B182="","",MIN($I$5,MAX($I$4,D181 + $I$2*(Start!$E$17-C182) - IF(C182 &gt; Start!$E$17, $I$3*E182, 0)))))</f>
        <v/>
      </c>
      <c r="E182" s="49" t="str">
        <f t="shared" ca="1" si="4"/>
        <v/>
      </c>
      <c r="F182" s="49" t="str" cm="1">
        <f t="array" ref="F182">IF(ROW()=2,0,IF(B182="","",IFERROR(INDEX(tblAnalyse[Kumulative Zeit],_xlfn.AGGREGATE(15,6,(ROW(tblAnalyse[Datum])-ROW(INDEX(tblAnalyse[Datum],1))+1)/(tblAnalyse[Datum]&lt;&gt;""),ROW()-2)),"")))</f>
        <v/>
      </c>
      <c r="G182" s="45"/>
      <c r="H182" s="45"/>
      <c r="I182" s="45"/>
      <c r="J182" s="45"/>
      <c r="K182" s="45"/>
      <c r="L182" s="45"/>
      <c r="M182" s="45"/>
      <c r="N182" s="45"/>
      <c r="O182" s="45"/>
      <c r="P182" s="45"/>
      <c r="Q182" s="45"/>
      <c r="R182" s="45"/>
      <c r="S182" s="45"/>
      <c r="T182" s="45"/>
      <c r="U182" s="45"/>
    </row>
    <row r="183" spans="1:21" ht="15" customHeight="1" x14ac:dyDescent="0.25">
      <c r="A183" s="60" t="str">
        <f>IF(B183="","",COUNT($B$3:B183))</f>
        <v/>
      </c>
      <c r="B183" s="47" t="str" cm="1">
        <f t="array" ref="B183">IF(ROW()=2,Start!$G$3,IFERROR(INDEX(tblAnalyse[Datum],_xlfn.AGGREGATE(15,6,(ROW(tblAnalyse[Datum])-ROW(INDEX(tblAnalyse[Datum],1))+1)/(tblAnalyse[Datum]&lt;&gt;""),ROW()-2)),""))</f>
        <v/>
      </c>
      <c r="C183" s="48" t="str" cm="1">
        <f t="array" ref="C183">IF(ROW()=2,Start!$E$17,IF(B2="","",IFERROR(INDEX(tblAnalyse[Chrom],_xlfn.AGGREGATE(15,6,(ROW(tblAnalyse[Datum])-ROW(INDEX(tblAnalyse[Datum],1))+1)/(tblAnalyse[Datum]&lt;&gt;""),ROW()-2)),"")))</f>
        <v/>
      </c>
      <c r="D183" s="48" t="str">
        <f>IF(ROW()=2,Start!$G$17,IF(B183="","",MIN($I$5,MAX($I$4,D182 + $I$2*(Start!$E$17-C183) - IF(C183 &gt; Start!$E$17, $I$3*E183, 0)))))</f>
        <v/>
      </c>
      <c r="E183" s="49" t="str">
        <f t="shared" ca="1" si="4"/>
        <v/>
      </c>
      <c r="F183" s="49" t="str" cm="1">
        <f t="array" ref="F183">IF(ROW()=2,0,IF(B183="","",IFERROR(INDEX(tblAnalyse[Kumulative Zeit],_xlfn.AGGREGATE(15,6,(ROW(tblAnalyse[Datum])-ROW(INDEX(tblAnalyse[Datum],1))+1)/(tblAnalyse[Datum]&lt;&gt;""),ROW()-2)),"")))</f>
        <v/>
      </c>
      <c r="G183" s="45"/>
      <c r="H183" s="45"/>
      <c r="I183" s="45"/>
      <c r="J183" s="45"/>
      <c r="K183" s="45"/>
      <c r="L183" s="45"/>
      <c r="M183" s="45"/>
      <c r="N183" s="45"/>
      <c r="O183" s="45"/>
      <c r="P183" s="45"/>
      <c r="Q183" s="45"/>
      <c r="R183" s="45"/>
      <c r="S183" s="45"/>
      <c r="T183" s="45"/>
      <c r="U183" s="45"/>
    </row>
    <row r="184" spans="1:21" ht="15" customHeight="1" x14ac:dyDescent="0.25">
      <c r="A184" s="60" t="str">
        <f>IF(B184="","",COUNT($B$3:B184))</f>
        <v/>
      </c>
      <c r="B184" s="47" t="str" cm="1">
        <f t="array" ref="B184">IF(ROW()=2,Start!$G$3,IFERROR(INDEX(tblAnalyse[Datum],_xlfn.AGGREGATE(15,6,(ROW(tblAnalyse[Datum])-ROW(INDEX(tblAnalyse[Datum],1))+1)/(tblAnalyse[Datum]&lt;&gt;""),ROW()-2)),""))</f>
        <v/>
      </c>
      <c r="C184" s="48" t="str" cm="1">
        <f t="array" ref="C184">IF(ROW()=2,Start!$E$17,IF(B2="","",IFERROR(INDEX(tblAnalyse[Chrom],_xlfn.AGGREGATE(15,6,(ROW(tblAnalyse[Datum])-ROW(INDEX(tblAnalyse[Datum],1))+1)/(tblAnalyse[Datum]&lt;&gt;""),ROW()-2)),"")))</f>
        <v/>
      </c>
      <c r="D184" s="48" t="str">
        <f>IF(ROW()=2,Start!$G$17,IF(B184="","",MIN($I$5,MAX($I$4,D183 + $I$2*(Start!$E$17-C184) - IF(C184 &gt; Start!$E$17, $I$3*E184, 0)))))</f>
        <v/>
      </c>
      <c r="E184" s="49" t="str">
        <f t="shared" ca="1" si="4"/>
        <v/>
      </c>
      <c r="F184" s="49" t="str" cm="1">
        <f t="array" ref="F184">IF(ROW()=2,0,IF(B184="","",IFERROR(INDEX(tblAnalyse[Kumulative Zeit],_xlfn.AGGREGATE(15,6,(ROW(tblAnalyse[Datum])-ROW(INDEX(tblAnalyse[Datum],1))+1)/(tblAnalyse[Datum]&lt;&gt;""),ROW()-2)),"")))</f>
        <v/>
      </c>
      <c r="G184" s="45"/>
      <c r="H184" s="45"/>
      <c r="I184" s="45"/>
      <c r="J184" s="45"/>
      <c r="K184" s="45"/>
      <c r="L184" s="45"/>
      <c r="M184" s="45"/>
      <c r="N184" s="45"/>
      <c r="O184" s="45"/>
      <c r="P184" s="45"/>
      <c r="Q184" s="45"/>
      <c r="R184" s="45"/>
      <c r="S184" s="45"/>
      <c r="T184" s="45"/>
      <c r="U184" s="45"/>
    </row>
    <row r="185" spans="1:21" ht="15" customHeight="1" x14ac:dyDescent="0.25">
      <c r="A185" s="60" t="str">
        <f>IF(B185="","",COUNT($B$3:B185))</f>
        <v/>
      </c>
      <c r="B185" s="47" t="str" cm="1">
        <f t="array" ref="B185">IF(ROW()=2,Start!$G$3,IFERROR(INDEX(tblAnalyse[Datum],_xlfn.AGGREGATE(15,6,(ROW(tblAnalyse[Datum])-ROW(INDEX(tblAnalyse[Datum],1))+1)/(tblAnalyse[Datum]&lt;&gt;""),ROW()-2)),""))</f>
        <v/>
      </c>
      <c r="C185" s="48" t="str" cm="1">
        <f t="array" ref="C185">IF(ROW()=2,Start!$E$17,IF(B2="","",IFERROR(INDEX(tblAnalyse[Chrom],_xlfn.AGGREGATE(15,6,(ROW(tblAnalyse[Datum])-ROW(INDEX(tblAnalyse[Datum],1))+1)/(tblAnalyse[Datum]&lt;&gt;""),ROW()-2)),"")))</f>
        <v/>
      </c>
      <c r="D185" s="48" t="str">
        <f>IF(ROW()=2,Start!$G$17,IF(B185="","",MIN($I$5,MAX($I$4,D184 + $I$2*(Start!$E$17-C185) - IF(C185 &gt; Start!$E$17, $I$3*E185, 0)))))</f>
        <v/>
      </c>
      <c r="E185" s="49" t="str">
        <f t="shared" ca="1" si="4"/>
        <v/>
      </c>
      <c r="F185" s="49" t="str" cm="1">
        <f t="array" ref="F185">IF(ROW()=2,0,IF(B185="","",IFERROR(INDEX(tblAnalyse[Kumulative Zeit],_xlfn.AGGREGATE(15,6,(ROW(tblAnalyse[Datum])-ROW(INDEX(tblAnalyse[Datum],1))+1)/(tblAnalyse[Datum]&lt;&gt;""),ROW()-2)),"")))</f>
        <v/>
      </c>
      <c r="G185" s="45"/>
      <c r="H185" s="45"/>
      <c r="I185" s="45"/>
      <c r="J185" s="45"/>
      <c r="K185" s="45"/>
      <c r="L185" s="45"/>
      <c r="M185" s="45"/>
      <c r="N185" s="45"/>
      <c r="O185" s="45"/>
      <c r="P185" s="45"/>
      <c r="Q185" s="45"/>
      <c r="R185" s="45"/>
      <c r="S185" s="45"/>
      <c r="T185" s="45"/>
      <c r="U185" s="45"/>
    </row>
    <row r="186" spans="1:21" ht="15" customHeight="1" x14ac:dyDescent="0.25">
      <c r="A186" s="60" t="str">
        <f>IF(B186="","",COUNT($B$3:B186))</f>
        <v/>
      </c>
      <c r="B186" s="47" t="str" cm="1">
        <f t="array" ref="B186">IF(ROW()=2,Start!$G$3,IFERROR(INDEX(tblAnalyse[Datum],_xlfn.AGGREGATE(15,6,(ROW(tblAnalyse[Datum])-ROW(INDEX(tblAnalyse[Datum],1))+1)/(tblAnalyse[Datum]&lt;&gt;""),ROW()-2)),""))</f>
        <v/>
      </c>
      <c r="C186" s="48" t="str" cm="1">
        <f t="array" ref="C186">IF(ROW()=2,Start!$E$17,IF(B2="","",IFERROR(INDEX(tblAnalyse[Chrom],_xlfn.AGGREGATE(15,6,(ROW(tblAnalyse[Datum])-ROW(INDEX(tblAnalyse[Datum],1))+1)/(tblAnalyse[Datum]&lt;&gt;""),ROW()-2)),"")))</f>
        <v/>
      </c>
      <c r="D186" s="48" t="str">
        <f>IF(ROW()=2,Start!$G$17,IF(B186="","",MIN($I$5,MAX($I$4,D185 + $I$2*(Start!$E$17-C186) - IF(C186 &gt; Start!$E$17, $I$3*E186, 0)))))</f>
        <v/>
      </c>
      <c r="E186" s="49" t="str">
        <f t="shared" ca="1" si="4"/>
        <v/>
      </c>
      <c r="F186" s="49" t="str" cm="1">
        <f t="array" ref="F186">IF(ROW()=2,0,IF(B186="","",IFERROR(INDEX(tblAnalyse[Kumulative Zeit],_xlfn.AGGREGATE(15,6,(ROW(tblAnalyse[Datum])-ROW(INDEX(tblAnalyse[Datum],1))+1)/(tblAnalyse[Datum]&lt;&gt;""),ROW()-2)),"")))</f>
        <v/>
      </c>
      <c r="G186" s="45"/>
      <c r="H186" s="45"/>
      <c r="I186" s="45"/>
      <c r="J186" s="45"/>
      <c r="K186" s="45"/>
      <c r="L186" s="45"/>
      <c r="M186" s="45"/>
      <c r="N186" s="45"/>
      <c r="O186" s="45"/>
      <c r="P186" s="45"/>
      <c r="Q186" s="45"/>
      <c r="R186" s="45"/>
      <c r="S186" s="45"/>
      <c r="T186" s="45"/>
      <c r="U186" s="45"/>
    </row>
    <row r="187" spans="1:21" ht="15" customHeight="1" x14ac:dyDescent="0.25">
      <c r="A187" s="60" t="str">
        <f>IF(B187="","",COUNT($B$3:B187))</f>
        <v/>
      </c>
      <c r="B187" s="47" t="str" cm="1">
        <f t="array" ref="B187">IF(ROW()=2,Start!$G$3,IFERROR(INDEX(tblAnalyse[Datum],_xlfn.AGGREGATE(15,6,(ROW(tblAnalyse[Datum])-ROW(INDEX(tblAnalyse[Datum],1))+1)/(tblAnalyse[Datum]&lt;&gt;""),ROW()-2)),""))</f>
        <v/>
      </c>
      <c r="C187" s="48" t="str" cm="1">
        <f t="array" ref="C187">IF(ROW()=2,Start!$E$17,IF(B2="","",IFERROR(INDEX(tblAnalyse[Chrom],_xlfn.AGGREGATE(15,6,(ROW(tblAnalyse[Datum])-ROW(INDEX(tblAnalyse[Datum],1))+1)/(tblAnalyse[Datum]&lt;&gt;""),ROW()-2)),"")))</f>
        <v/>
      </c>
      <c r="D187" s="48" t="str">
        <f>IF(ROW()=2,Start!$G$17,IF(B187="","",MIN($I$5,MAX($I$4,D186 + $I$2*(Start!$E$17-C187) - IF(C187 &gt; Start!$E$17, $I$3*E187, 0)))))</f>
        <v/>
      </c>
      <c r="E187" s="49" t="str">
        <f t="shared" ca="1" si="4"/>
        <v/>
      </c>
      <c r="F187" s="49" t="str" cm="1">
        <f t="array" ref="F187">IF(ROW()=2,0,IF(B187="","",IFERROR(INDEX(tblAnalyse[Kumulative Zeit],_xlfn.AGGREGATE(15,6,(ROW(tblAnalyse[Datum])-ROW(INDEX(tblAnalyse[Datum],1))+1)/(tblAnalyse[Datum]&lt;&gt;""),ROW()-2)),"")))</f>
        <v/>
      </c>
      <c r="G187" s="45"/>
      <c r="H187" s="45"/>
      <c r="I187" s="45"/>
      <c r="J187" s="45"/>
      <c r="K187" s="45"/>
      <c r="L187" s="45"/>
      <c r="M187" s="45"/>
      <c r="N187" s="45"/>
      <c r="O187" s="45"/>
      <c r="P187" s="45"/>
      <c r="Q187" s="45"/>
      <c r="R187" s="45"/>
      <c r="S187" s="45"/>
      <c r="T187" s="45"/>
      <c r="U187" s="45"/>
    </row>
    <row r="188" spans="1:21" ht="15" customHeight="1" x14ac:dyDescent="0.25">
      <c r="A188" s="60" t="str">
        <f>IF(B188="","",COUNT($B$3:B188))</f>
        <v/>
      </c>
      <c r="B188" s="47" t="str" cm="1">
        <f t="array" ref="B188">IF(ROW()=2,Start!$G$3,IFERROR(INDEX(tblAnalyse[Datum],_xlfn.AGGREGATE(15,6,(ROW(tblAnalyse[Datum])-ROW(INDEX(tblAnalyse[Datum],1))+1)/(tblAnalyse[Datum]&lt;&gt;""),ROW()-2)),""))</f>
        <v/>
      </c>
      <c r="C188" s="48" t="str" cm="1">
        <f t="array" ref="C188">IF(ROW()=2,Start!$E$17,IF(B2="","",IFERROR(INDEX(tblAnalyse[Chrom],_xlfn.AGGREGATE(15,6,(ROW(tblAnalyse[Datum])-ROW(INDEX(tblAnalyse[Datum],1))+1)/(tblAnalyse[Datum]&lt;&gt;""),ROW()-2)),"")))</f>
        <v/>
      </c>
      <c r="D188" s="48" t="str">
        <f>IF(ROW()=2,Start!$G$17,IF(B188="","",MIN($I$5,MAX($I$4,D187 + $I$2*(Start!$E$17-C188) - IF(C188 &gt; Start!$E$17, $I$3*E188, 0)))))</f>
        <v/>
      </c>
      <c r="E188" s="49" t="str">
        <f t="shared" ca="1" si="4"/>
        <v/>
      </c>
      <c r="F188" s="49" t="str" cm="1">
        <f t="array" ref="F188">IF(ROW()=2,0,IF(B188="","",IFERROR(INDEX(tblAnalyse[Kumulative Zeit],_xlfn.AGGREGATE(15,6,(ROW(tblAnalyse[Datum])-ROW(INDEX(tblAnalyse[Datum],1))+1)/(tblAnalyse[Datum]&lt;&gt;""),ROW()-2)),"")))</f>
        <v/>
      </c>
      <c r="G188" s="45"/>
      <c r="H188" s="45"/>
      <c r="I188" s="45"/>
      <c r="J188" s="45"/>
      <c r="K188" s="45"/>
      <c r="L188" s="45"/>
      <c r="M188" s="45"/>
      <c r="N188" s="45"/>
      <c r="O188" s="45"/>
      <c r="P188" s="45"/>
      <c r="Q188" s="45"/>
      <c r="R188" s="45"/>
      <c r="S188" s="45"/>
      <c r="T188" s="45"/>
      <c r="U188" s="45"/>
    </row>
    <row r="189" spans="1:21" ht="15" customHeight="1" x14ac:dyDescent="0.25">
      <c r="A189" s="60" t="str">
        <f>IF(B189="","",COUNT($B$3:B189))</f>
        <v/>
      </c>
      <c r="B189" s="47" t="str" cm="1">
        <f t="array" ref="B189">IF(ROW()=2,Start!$G$3,IFERROR(INDEX(tblAnalyse[Datum],_xlfn.AGGREGATE(15,6,(ROW(tblAnalyse[Datum])-ROW(INDEX(tblAnalyse[Datum],1))+1)/(tblAnalyse[Datum]&lt;&gt;""),ROW()-2)),""))</f>
        <v/>
      </c>
      <c r="C189" s="48" t="str" cm="1">
        <f t="array" ref="C189">IF(ROW()=2,Start!$E$17,IF(B2="","",IFERROR(INDEX(tblAnalyse[Chrom],_xlfn.AGGREGATE(15,6,(ROW(tblAnalyse[Datum])-ROW(INDEX(tblAnalyse[Datum],1))+1)/(tblAnalyse[Datum]&lt;&gt;""),ROW()-2)),"")))</f>
        <v/>
      </c>
      <c r="D189" s="48" t="str">
        <f>IF(ROW()=2,Start!$G$17,IF(B189="","",MIN($I$5,MAX($I$4,D188 + $I$2*(Start!$E$17-C189) - IF(C189 &gt; Start!$E$17, $I$3*E189, 0)))))</f>
        <v/>
      </c>
      <c r="E189" s="49" t="str">
        <f t="shared" ca="1" si="4"/>
        <v/>
      </c>
      <c r="F189" s="49" t="str" cm="1">
        <f t="array" ref="F189">IF(ROW()=2,0,IF(B189="","",IFERROR(INDEX(tblAnalyse[Kumulative Zeit],_xlfn.AGGREGATE(15,6,(ROW(tblAnalyse[Datum])-ROW(INDEX(tblAnalyse[Datum],1))+1)/(tblAnalyse[Datum]&lt;&gt;""),ROW()-2)),"")))</f>
        <v/>
      </c>
      <c r="G189" s="45"/>
      <c r="H189" s="45"/>
      <c r="I189" s="45"/>
      <c r="J189" s="45"/>
      <c r="K189" s="45"/>
      <c r="L189" s="45"/>
      <c r="M189" s="45"/>
      <c r="N189" s="45"/>
      <c r="O189" s="45"/>
      <c r="P189" s="45"/>
      <c r="Q189" s="45"/>
      <c r="R189" s="45"/>
      <c r="S189" s="45"/>
      <c r="T189" s="45"/>
      <c r="U189" s="45"/>
    </row>
    <row r="190" spans="1:21" ht="15" customHeight="1" x14ac:dyDescent="0.25">
      <c r="A190" s="60" t="str">
        <f>IF(B190="","",COUNT($B$3:B190))</f>
        <v/>
      </c>
      <c r="B190" s="47" t="str" cm="1">
        <f t="array" ref="B190">IF(ROW()=2,Start!$G$3,IFERROR(INDEX(tblAnalyse[Datum],_xlfn.AGGREGATE(15,6,(ROW(tblAnalyse[Datum])-ROW(INDEX(tblAnalyse[Datum],1))+1)/(tblAnalyse[Datum]&lt;&gt;""),ROW()-2)),""))</f>
        <v/>
      </c>
      <c r="C190" s="48" t="str" cm="1">
        <f t="array" ref="C190">IF(ROW()=2,Start!$E$17,IF(B2="","",IFERROR(INDEX(tblAnalyse[Chrom],_xlfn.AGGREGATE(15,6,(ROW(tblAnalyse[Datum])-ROW(INDEX(tblAnalyse[Datum],1))+1)/(tblAnalyse[Datum]&lt;&gt;""),ROW()-2)),"")))</f>
        <v/>
      </c>
      <c r="D190" s="48" t="str">
        <f>IF(ROW()=2,Start!$G$17,IF(B190="","",MIN($I$5,MAX($I$4,D189 + $I$2*(Start!$E$17-C190) - IF(C190 &gt; Start!$E$17, $I$3*E190, 0)))))</f>
        <v/>
      </c>
      <c r="E190" s="49" t="str">
        <f t="shared" ref="E190:E201" ca="1" si="5">IF(ROW()=2,0,IF(B190="","",IF(ROW()=3,(C190-C189)/F190,SLOPE(OFFSET(C190,-2,0,3,1),OFFSET(F190,-2,0,3,1)))))</f>
        <v/>
      </c>
      <c r="F190" s="49" t="str" cm="1">
        <f t="array" ref="F190">IF(ROW()=2,0,IF(B190="","",IFERROR(INDEX(tblAnalyse[Kumulative Zeit],_xlfn.AGGREGATE(15,6,(ROW(tblAnalyse[Datum])-ROW(INDEX(tblAnalyse[Datum],1))+1)/(tblAnalyse[Datum]&lt;&gt;""),ROW()-2)),"")))</f>
        <v/>
      </c>
      <c r="G190" s="45"/>
      <c r="H190" s="45"/>
      <c r="I190" s="45"/>
      <c r="J190" s="45"/>
      <c r="K190" s="45"/>
      <c r="L190" s="45"/>
      <c r="M190" s="45"/>
      <c r="N190" s="45"/>
      <c r="O190" s="45"/>
      <c r="P190" s="45"/>
      <c r="Q190" s="45"/>
      <c r="R190" s="45"/>
      <c r="S190" s="45"/>
      <c r="T190" s="45"/>
      <c r="U190" s="45"/>
    </row>
    <row r="191" spans="1:21" ht="15" customHeight="1" x14ac:dyDescent="0.25">
      <c r="A191" s="60" t="str">
        <f>IF(B191="","",COUNT($B$3:B191))</f>
        <v/>
      </c>
      <c r="B191" s="47" t="str" cm="1">
        <f t="array" ref="B191">IF(ROW()=2,Start!$G$3,IFERROR(INDEX(tblAnalyse[Datum],_xlfn.AGGREGATE(15,6,(ROW(tblAnalyse[Datum])-ROW(INDEX(tblAnalyse[Datum],1))+1)/(tblAnalyse[Datum]&lt;&gt;""),ROW()-2)),""))</f>
        <v/>
      </c>
      <c r="C191" s="48" t="str" cm="1">
        <f t="array" ref="C191">IF(ROW()=2,Start!$E$17,IF(B2="","",IFERROR(INDEX(tblAnalyse[Chrom],_xlfn.AGGREGATE(15,6,(ROW(tblAnalyse[Datum])-ROW(INDEX(tblAnalyse[Datum],1))+1)/(tblAnalyse[Datum]&lt;&gt;""),ROW()-2)),"")))</f>
        <v/>
      </c>
      <c r="D191" s="48" t="str">
        <f>IF(ROW()=2,Start!$G$17,IF(B191="","",MIN($I$5,MAX($I$4,D190 + $I$2*(Start!$E$17-C191) - IF(C191 &gt; Start!$E$17, $I$3*E191, 0)))))</f>
        <v/>
      </c>
      <c r="E191" s="49" t="str">
        <f t="shared" ca="1" si="5"/>
        <v/>
      </c>
      <c r="F191" s="49" t="str" cm="1">
        <f t="array" ref="F191">IF(ROW()=2,0,IF(B191="","",IFERROR(INDEX(tblAnalyse[Kumulative Zeit],_xlfn.AGGREGATE(15,6,(ROW(tblAnalyse[Datum])-ROW(INDEX(tblAnalyse[Datum],1))+1)/(tblAnalyse[Datum]&lt;&gt;""),ROW()-2)),"")))</f>
        <v/>
      </c>
      <c r="G191" s="45"/>
      <c r="H191" s="45"/>
      <c r="I191" s="45"/>
      <c r="J191" s="45"/>
      <c r="K191" s="45"/>
      <c r="L191" s="45"/>
      <c r="M191" s="45"/>
      <c r="N191" s="45"/>
      <c r="O191" s="45"/>
      <c r="P191" s="45"/>
      <c r="Q191" s="45"/>
      <c r="R191" s="45"/>
      <c r="S191" s="45"/>
      <c r="T191" s="45"/>
      <c r="U191" s="45"/>
    </row>
    <row r="192" spans="1:21" ht="15" customHeight="1" x14ac:dyDescent="0.25">
      <c r="A192" s="60" t="str">
        <f>IF(B192="","",COUNT($B$3:B192))</f>
        <v/>
      </c>
      <c r="B192" s="47" t="str" cm="1">
        <f t="array" ref="B192">IF(ROW()=2,Start!$G$3,IFERROR(INDEX(tblAnalyse[Datum],_xlfn.AGGREGATE(15,6,(ROW(tblAnalyse[Datum])-ROW(INDEX(tblAnalyse[Datum],1))+1)/(tblAnalyse[Datum]&lt;&gt;""),ROW()-2)),""))</f>
        <v/>
      </c>
      <c r="C192" s="48" t="str" cm="1">
        <f t="array" ref="C192">IF(ROW()=2,Start!$E$17,IF(B2="","",IFERROR(INDEX(tblAnalyse[Chrom],_xlfn.AGGREGATE(15,6,(ROW(tblAnalyse[Datum])-ROW(INDEX(tblAnalyse[Datum],1))+1)/(tblAnalyse[Datum]&lt;&gt;""),ROW()-2)),"")))</f>
        <v/>
      </c>
      <c r="D192" s="48" t="str">
        <f>IF(ROW()=2,Start!$G$17,IF(B192="","",MIN($I$5,MAX($I$4,D191 + $I$2*(Start!$E$17-C192) - IF(C192 &gt; Start!$E$17, $I$3*E192, 0)))))</f>
        <v/>
      </c>
      <c r="E192" s="49" t="str">
        <f t="shared" ca="1" si="5"/>
        <v/>
      </c>
      <c r="F192" s="49" t="str" cm="1">
        <f t="array" ref="F192">IF(ROW()=2,0,IF(B192="","",IFERROR(INDEX(tblAnalyse[Kumulative Zeit],_xlfn.AGGREGATE(15,6,(ROW(tblAnalyse[Datum])-ROW(INDEX(tblAnalyse[Datum],1))+1)/(tblAnalyse[Datum]&lt;&gt;""),ROW()-2)),"")))</f>
        <v/>
      </c>
      <c r="G192" s="45"/>
      <c r="H192" s="45"/>
      <c r="I192" s="45"/>
      <c r="J192" s="45"/>
      <c r="K192" s="45"/>
      <c r="L192" s="45"/>
      <c r="M192" s="45"/>
      <c r="N192" s="45"/>
      <c r="O192" s="45"/>
      <c r="P192" s="45"/>
      <c r="Q192" s="45"/>
      <c r="R192" s="45"/>
      <c r="S192" s="45"/>
      <c r="T192" s="45"/>
      <c r="U192" s="45"/>
    </row>
    <row r="193" spans="1:21" ht="15" customHeight="1" x14ac:dyDescent="0.25">
      <c r="A193" s="60" t="str">
        <f>IF(B193="","",COUNT($B$3:B193))</f>
        <v/>
      </c>
      <c r="B193" s="47" t="str" cm="1">
        <f t="array" ref="B193">IF(ROW()=2,Start!$G$3,IFERROR(INDEX(tblAnalyse[Datum],_xlfn.AGGREGATE(15,6,(ROW(tblAnalyse[Datum])-ROW(INDEX(tblAnalyse[Datum],1))+1)/(tblAnalyse[Datum]&lt;&gt;""),ROW()-2)),""))</f>
        <v/>
      </c>
      <c r="C193" s="48" t="str" cm="1">
        <f t="array" ref="C193">IF(ROW()=2,Start!$E$17,IF(B2="","",IFERROR(INDEX(tblAnalyse[Chrom],_xlfn.AGGREGATE(15,6,(ROW(tblAnalyse[Datum])-ROW(INDEX(tblAnalyse[Datum],1))+1)/(tblAnalyse[Datum]&lt;&gt;""),ROW()-2)),"")))</f>
        <v/>
      </c>
      <c r="D193" s="48" t="str">
        <f>IF(ROW()=2,Start!$G$17,IF(B193="","",MIN($I$5,MAX($I$4,D192 + $I$2*(Start!$E$17-C193) - IF(C193 &gt; Start!$E$17, $I$3*E193, 0)))))</f>
        <v/>
      </c>
      <c r="E193" s="49" t="str">
        <f t="shared" ca="1" si="5"/>
        <v/>
      </c>
      <c r="F193" s="49" t="str" cm="1">
        <f t="array" ref="F193">IF(ROW()=2,0,IF(B193="","",IFERROR(INDEX(tblAnalyse[Kumulative Zeit],_xlfn.AGGREGATE(15,6,(ROW(tblAnalyse[Datum])-ROW(INDEX(tblAnalyse[Datum],1))+1)/(tblAnalyse[Datum]&lt;&gt;""),ROW()-2)),"")))</f>
        <v/>
      </c>
      <c r="G193" s="45"/>
      <c r="H193" s="45"/>
      <c r="I193" s="45"/>
      <c r="J193" s="45"/>
      <c r="K193" s="45"/>
      <c r="L193" s="45"/>
      <c r="M193" s="45"/>
      <c r="N193" s="45"/>
      <c r="O193" s="45"/>
      <c r="P193" s="45"/>
      <c r="Q193" s="45"/>
      <c r="R193" s="45"/>
      <c r="S193" s="45"/>
      <c r="T193" s="45"/>
      <c r="U193" s="45"/>
    </row>
    <row r="194" spans="1:21" ht="15" customHeight="1" x14ac:dyDescent="0.25">
      <c r="A194" s="60" t="str">
        <f>IF(B194="","",COUNT($B$3:B194))</f>
        <v/>
      </c>
      <c r="B194" s="47" t="str" cm="1">
        <f t="array" ref="B194">IF(ROW()=2,Start!$G$3,IFERROR(INDEX(tblAnalyse[Datum],_xlfn.AGGREGATE(15,6,(ROW(tblAnalyse[Datum])-ROW(INDEX(tblAnalyse[Datum],1))+1)/(tblAnalyse[Datum]&lt;&gt;""),ROW()-2)),""))</f>
        <v/>
      </c>
      <c r="C194" s="48" t="str" cm="1">
        <f t="array" ref="C194">IF(ROW()=2,Start!$E$17,IF(B2="","",IFERROR(INDEX(tblAnalyse[Chrom],_xlfn.AGGREGATE(15,6,(ROW(tblAnalyse[Datum])-ROW(INDEX(tblAnalyse[Datum],1))+1)/(tblAnalyse[Datum]&lt;&gt;""),ROW()-2)),"")))</f>
        <v/>
      </c>
      <c r="D194" s="48" t="str">
        <f>IF(ROW()=2,Start!$G$17,IF(B194="","",MIN($I$5,MAX($I$4,D193 + $I$2*(Start!$E$17-C194) - IF(C194 &gt; Start!$E$17, $I$3*E194, 0)))))</f>
        <v/>
      </c>
      <c r="E194" s="49" t="str">
        <f t="shared" ca="1" si="5"/>
        <v/>
      </c>
      <c r="F194" s="49" t="str" cm="1">
        <f t="array" ref="F194">IF(ROW()=2,0,IF(B194="","",IFERROR(INDEX(tblAnalyse[Kumulative Zeit],_xlfn.AGGREGATE(15,6,(ROW(tblAnalyse[Datum])-ROW(INDEX(tblAnalyse[Datum],1))+1)/(tblAnalyse[Datum]&lt;&gt;""),ROW()-2)),"")))</f>
        <v/>
      </c>
      <c r="G194" s="45"/>
      <c r="H194" s="45"/>
      <c r="I194" s="45"/>
      <c r="J194" s="45"/>
      <c r="K194" s="45"/>
      <c r="L194" s="45"/>
      <c r="M194" s="45"/>
      <c r="N194" s="45"/>
      <c r="O194" s="45"/>
      <c r="P194" s="45"/>
      <c r="Q194" s="45"/>
      <c r="R194" s="45"/>
      <c r="S194" s="45"/>
      <c r="T194" s="45"/>
      <c r="U194" s="45"/>
    </row>
    <row r="195" spans="1:21" ht="15" customHeight="1" x14ac:dyDescent="0.25">
      <c r="A195" s="60" t="str">
        <f>IF(B195="","",COUNT($B$3:B195))</f>
        <v/>
      </c>
      <c r="B195" s="47" t="str" cm="1">
        <f t="array" ref="B195">IF(ROW()=2,Start!$G$3,IFERROR(INDEX(tblAnalyse[Datum],_xlfn.AGGREGATE(15,6,(ROW(tblAnalyse[Datum])-ROW(INDEX(tblAnalyse[Datum],1))+1)/(tblAnalyse[Datum]&lt;&gt;""),ROW()-2)),""))</f>
        <v/>
      </c>
      <c r="C195" s="48" t="str" cm="1">
        <f t="array" ref="C195">IF(ROW()=2,Start!$E$17,IF(B2="","",IFERROR(INDEX(tblAnalyse[Chrom],_xlfn.AGGREGATE(15,6,(ROW(tblAnalyse[Datum])-ROW(INDEX(tblAnalyse[Datum],1))+1)/(tblAnalyse[Datum]&lt;&gt;""),ROW()-2)),"")))</f>
        <v/>
      </c>
      <c r="D195" s="48" t="str">
        <f>IF(ROW()=2,Start!$G$17,IF(B195="","",MIN($I$5,MAX($I$4,D194 + $I$2*(Start!$E$17-C195) - IF(C195 &gt; Start!$E$17, $I$3*E195, 0)))))</f>
        <v/>
      </c>
      <c r="E195" s="49" t="str">
        <f t="shared" ca="1" si="5"/>
        <v/>
      </c>
      <c r="F195" s="49" t="str" cm="1">
        <f t="array" ref="F195">IF(ROW()=2,0,IF(B195="","",IFERROR(INDEX(tblAnalyse[Kumulative Zeit],_xlfn.AGGREGATE(15,6,(ROW(tblAnalyse[Datum])-ROW(INDEX(tblAnalyse[Datum],1))+1)/(tblAnalyse[Datum]&lt;&gt;""),ROW()-2)),"")))</f>
        <v/>
      </c>
      <c r="G195" s="45"/>
      <c r="H195" s="45"/>
      <c r="I195" s="45"/>
      <c r="J195" s="45"/>
      <c r="K195" s="45"/>
      <c r="L195" s="45"/>
      <c r="M195" s="45"/>
      <c r="N195" s="45"/>
      <c r="O195" s="45"/>
      <c r="P195" s="45"/>
      <c r="Q195" s="45"/>
      <c r="R195" s="45"/>
      <c r="S195" s="45"/>
      <c r="T195" s="45"/>
      <c r="U195" s="45"/>
    </row>
    <row r="196" spans="1:21" ht="15" customHeight="1" x14ac:dyDescent="0.25">
      <c r="A196" s="60" t="str">
        <f>IF(B196="","",COUNT($B$3:B196))</f>
        <v/>
      </c>
      <c r="B196" s="47" t="str" cm="1">
        <f t="array" ref="B196">IF(ROW()=2,Start!$G$3,IFERROR(INDEX(tblAnalyse[Datum],_xlfn.AGGREGATE(15,6,(ROW(tblAnalyse[Datum])-ROW(INDEX(tblAnalyse[Datum],1))+1)/(tblAnalyse[Datum]&lt;&gt;""),ROW()-2)),""))</f>
        <v/>
      </c>
      <c r="C196" s="48" t="str" cm="1">
        <f t="array" ref="C196">IF(ROW()=2,Start!$E$17,IF(B2="","",IFERROR(INDEX(tblAnalyse[Chrom],_xlfn.AGGREGATE(15,6,(ROW(tblAnalyse[Datum])-ROW(INDEX(tblAnalyse[Datum],1))+1)/(tblAnalyse[Datum]&lt;&gt;""),ROW()-2)),"")))</f>
        <v/>
      </c>
      <c r="D196" s="48" t="str">
        <f>IF(ROW()=2,Start!$G$17,IF(B196="","",MIN($I$5,MAX($I$4,D195 + $I$2*(Start!$E$17-C196) - IF(C196 &gt; Start!$E$17, $I$3*E196, 0)))))</f>
        <v/>
      </c>
      <c r="E196" s="49" t="str">
        <f t="shared" ca="1" si="5"/>
        <v/>
      </c>
      <c r="F196" s="49" t="str" cm="1">
        <f t="array" ref="F196">IF(ROW()=2,0,IF(B196="","",IFERROR(INDEX(tblAnalyse[Kumulative Zeit],_xlfn.AGGREGATE(15,6,(ROW(tblAnalyse[Datum])-ROW(INDEX(tblAnalyse[Datum],1))+1)/(tblAnalyse[Datum]&lt;&gt;""),ROW()-2)),"")))</f>
        <v/>
      </c>
      <c r="G196" s="45"/>
      <c r="H196" s="45"/>
      <c r="I196" s="45"/>
      <c r="J196" s="45"/>
      <c r="K196" s="45"/>
      <c r="L196" s="45"/>
      <c r="M196" s="45"/>
      <c r="N196" s="45"/>
      <c r="O196" s="45"/>
      <c r="P196" s="45"/>
      <c r="Q196" s="45"/>
      <c r="R196" s="45"/>
      <c r="S196" s="45"/>
      <c r="T196" s="45"/>
      <c r="U196" s="45"/>
    </row>
    <row r="197" spans="1:21" ht="15" customHeight="1" x14ac:dyDescent="0.25">
      <c r="A197" s="60" t="str">
        <f>IF(B197="","",COUNT($B$3:B197))</f>
        <v/>
      </c>
      <c r="B197" s="47" t="str" cm="1">
        <f t="array" ref="B197">IF(ROW()=2,Start!$G$3,IFERROR(INDEX(tblAnalyse[Datum],_xlfn.AGGREGATE(15,6,(ROW(tblAnalyse[Datum])-ROW(INDEX(tblAnalyse[Datum],1))+1)/(tblAnalyse[Datum]&lt;&gt;""),ROW()-2)),""))</f>
        <v/>
      </c>
      <c r="C197" s="48" t="str" cm="1">
        <f t="array" ref="C197">IF(ROW()=2,Start!$E$17,IF(B2="","",IFERROR(INDEX(tblAnalyse[Chrom],_xlfn.AGGREGATE(15,6,(ROW(tblAnalyse[Datum])-ROW(INDEX(tblAnalyse[Datum],1))+1)/(tblAnalyse[Datum]&lt;&gt;""),ROW()-2)),"")))</f>
        <v/>
      </c>
      <c r="D197" s="48" t="str">
        <f>IF(ROW()=2,Start!$G$17,IF(B197="","",MIN($I$5,MAX($I$4,D196 + $I$2*(Start!$E$17-C197) - IF(C197 &gt; Start!$E$17, $I$3*E197, 0)))))</f>
        <v/>
      </c>
      <c r="E197" s="49" t="str">
        <f t="shared" ca="1" si="5"/>
        <v/>
      </c>
      <c r="F197" s="49" t="str" cm="1">
        <f t="array" ref="F197">IF(ROW()=2,0,IF(B197="","",IFERROR(INDEX(tblAnalyse[Kumulative Zeit],_xlfn.AGGREGATE(15,6,(ROW(tblAnalyse[Datum])-ROW(INDEX(tblAnalyse[Datum],1))+1)/(tblAnalyse[Datum]&lt;&gt;""),ROW()-2)),"")))</f>
        <v/>
      </c>
      <c r="G197" s="45"/>
      <c r="H197" s="45"/>
      <c r="I197" s="45"/>
      <c r="J197" s="45"/>
      <c r="K197" s="45"/>
      <c r="L197" s="45"/>
      <c r="M197" s="45"/>
      <c r="N197" s="45"/>
      <c r="O197" s="45"/>
      <c r="P197" s="45"/>
      <c r="Q197" s="45"/>
      <c r="R197" s="45"/>
      <c r="S197" s="45"/>
      <c r="T197" s="45"/>
      <c r="U197" s="45"/>
    </row>
    <row r="198" spans="1:21" ht="15" customHeight="1" x14ac:dyDescent="0.25">
      <c r="A198" s="60" t="str">
        <f>IF(B198="","",COUNT($B$3:B198))</f>
        <v/>
      </c>
      <c r="B198" s="47" t="str" cm="1">
        <f t="array" ref="B198">IF(ROW()=2,Start!$G$3,IFERROR(INDEX(tblAnalyse[Datum],_xlfn.AGGREGATE(15,6,(ROW(tblAnalyse[Datum])-ROW(INDEX(tblAnalyse[Datum],1))+1)/(tblAnalyse[Datum]&lt;&gt;""),ROW()-2)),""))</f>
        <v/>
      </c>
      <c r="C198" s="48" t="str" cm="1">
        <f t="array" ref="C198">IF(ROW()=2,Start!$E$17,IF(B2="","",IFERROR(INDEX(tblAnalyse[Chrom],_xlfn.AGGREGATE(15,6,(ROW(tblAnalyse[Datum])-ROW(INDEX(tblAnalyse[Datum],1))+1)/(tblAnalyse[Datum]&lt;&gt;""),ROW()-2)),"")))</f>
        <v/>
      </c>
      <c r="D198" s="48" t="str">
        <f>IF(ROW()=2,Start!$G$17,IF(B198="","",MIN($I$5,MAX($I$4,D197 + $I$2*(Start!$E$17-C198) - IF(C198 &gt; Start!$E$17, $I$3*E198, 0)))))</f>
        <v/>
      </c>
      <c r="E198" s="49" t="str">
        <f t="shared" ca="1" si="5"/>
        <v/>
      </c>
      <c r="F198" s="49" t="str" cm="1">
        <f t="array" ref="F198">IF(ROW()=2,0,IF(B198="","",IFERROR(INDEX(tblAnalyse[Kumulative Zeit],_xlfn.AGGREGATE(15,6,(ROW(tblAnalyse[Datum])-ROW(INDEX(tblAnalyse[Datum],1))+1)/(tblAnalyse[Datum]&lt;&gt;""),ROW()-2)),"")))</f>
        <v/>
      </c>
      <c r="G198" s="45"/>
      <c r="H198" s="45"/>
      <c r="I198" s="45"/>
      <c r="J198" s="45"/>
      <c r="K198" s="45"/>
      <c r="L198" s="45"/>
      <c r="M198" s="45"/>
      <c r="N198" s="45"/>
      <c r="O198" s="45"/>
      <c r="P198" s="45"/>
      <c r="Q198" s="45"/>
      <c r="R198" s="45"/>
      <c r="S198" s="45"/>
      <c r="T198" s="45"/>
      <c r="U198" s="45"/>
    </row>
    <row r="199" spans="1:21" ht="15" customHeight="1" x14ac:dyDescent="0.25">
      <c r="A199" s="60" t="str">
        <f>IF(B199="","",COUNT($B$3:B199))</f>
        <v/>
      </c>
      <c r="B199" s="47" t="str" cm="1">
        <f t="array" ref="B199">IF(ROW()=2,Start!$G$3,IFERROR(INDEX(tblAnalyse[Datum],_xlfn.AGGREGATE(15,6,(ROW(tblAnalyse[Datum])-ROW(INDEX(tblAnalyse[Datum],1))+1)/(tblAnalyse[Datum]&lt;&gt;""),ROW()-2)),""))</f>
        <v/>
      </c>
      <c r="C199" s="48" t="str" cm="1">
        <f t="array" ref="C199">IF(ROW()=2,Start!$E$17,IF(B2="","",IFERROR(INDEX(tblAnalyse[Chrom],_xlfn.AGGREGATE(15,6,(ROW(tblAnalyse[Datum])-ROW(INDEX(tblAnalyse[Datum],1))+1)/(tblAnalyse[Datum]&lt;&gt;""),ROW()-2)),"")))</f>
        <v/>
      </c>
      <c r="D199" s="48" t="str">
        <f>IF(ROW()=2,Start!$G$17,IF(B199="","",MIN($I$5,MAX($I$4,D198 + $I$2*(Start!$E$17-C199) - IF(C199 &gt; Start!$E$17, $I$3*E199, 0)))))</f>
        <v/>
      </c>
      <c r="E199" s="49" t="str">
        <f t="shared" ca="1" si="5"/>
        <v/>
      </c>
      <c r="F199" s="49" t="str" cm="1">
        <f t="array" ref="F199">IF(ROW()=2,0,IF(B199="","",IFERROR(INDEX(tblAnalyse[Kumulative Zeit],_xlfn.AGGREGATE(15,6,(ROW(tblAnalyse[Datum])-ROW(INDEX(tblAnalyse[Datum],1))+1)/(tblAnalyse[Datum]&lt;&gt;""),ROW()-2)),"")))</f>
        <v/>
      </c>
      <c r="G199" s="45"/>
      <c r="H199" s="45"/>
      <c r="I199" s="45"/>
      <c r="J199" s="45"/>
      <c r="K199" s="45"/>
      <c r="L199" s="45"/>
      <c r="M199" s="45"/>
      <c r="N199" s="45"/>
      <c r="O199" s="45"/>
      <c r="P199" s="45"/>
      <c r="Q199" s="45"/>
      <c r="R199" s="45"/>
      <c r="S199" s="45"/>
      <c r="T199" s="45"/>
      <c r="U199" s="45"/>
    </row>
    <row r="200" spans="1:21" ht="15" customHeight="1" x14ac:dyDescent="0.25">
      <c r="A200" s="60" t="str">
        <f>IF(B200="","",COUNT($B$3:B200))</f>
        <v/>
      </c>
      <c r="B200" s="47" t="str" cm="1">
        <f t="array" ref="B200">IF(ROW()=2,Start!$G$3,IFERROR(INDEX(tblAnalyse[Datum],_xlfn.AGGREGATE(15,6,(ROW(tblAnalyse[Datum])-ROW(INDEX(tblAnalyse[Datum],1))+1)/(tblAnalyse[Datum]&lt;&gt;""),ROW()-2)),""))</f>
        <v/>
      </c>
      <c r="C200" s="48" t="str" cm="1">
        <f t="array" ref="C200">IF(ROW()=2,Start!$E$17,IF(B2="","",IFERROR(INDEX(tblAnalyse[Chrom],_xlfn.AGGREGATE(15,6,(ROW(tblAnalyse[Datum])-ROW(INDEX(tblAnalyse[Datum],1))+1)/(tblAnalyse[Datum]&lt;&gt;""),ROW()-2)),"")))</f>
        <v/>
      </c>
      <c r="D200" s="48" t="str">
        <f>IF(ROW()=2,Start!$G$17,IF(B200="","",MIN($I$5,MAX($I$4,D199 + $I$2*(Start!$E$17-C200) - IF(C200 &gt; Start!$E$17, $I$3*E200, 0)))))</f>
        <v/>
      </c>
      <c r="E200" s="49" t="str">
        <f t="shared" ca="1" si="5"/>
        <v/>
      </c>
      <c r="F200" s="49" t="str" cm="1">
        <f t="array" ref="F200">IF(ROW()=2,0,IF(B200="","",IFERROR(INDEX(tblAnalyse[Kumulative Zeit],_xlfn.AGGREGATE(15,6,(ROW(tblAnalyse[Datum])-ROW(INDEX(tblAnalyse[Datum],1))+1)/(tblAnalyse[Datum]&lt;&gt;""),ROW()-2)),"")))</f>
        <v/>
      </c>
      <c r="G200" s="45"/>
      <c r="H200" s="45"/>
      <c r="I200" s="45"/>
      <c r="J200" s="45"/>
      <c r="K200" s="45"/>
      <c r="L200" s="45"/>
      <c r="M200" s="45"/>
      <c r="N200" s="45"/>
      <c r="O200" s="45"/>
      <c r="P200" s="45"/>
      <c r="Q200" s="45"/>
      <c r="R200" s="45"/>
      <c r="S200" s="45"/>
      <c r="T200" s="45"/>
      <c r="U200" s="45"/>
    </row>
    <row r="201" spans="1:21" ht="15" customHeight="1" x14ac:dyDescent="0.25">
      <c r="A201" s="60" t="str">
        <f>IF(B201="","",COUNT($B$3:B201))</f>
        <v/>
      </c>
      <c r="B201" s="47" t="str" cm="1">
        <f t="array" ref="B201">IF(ROW()=2,Start!$G$3,IFERROR(INDEX(tblAnalyse[Datum],_xlfn.AGGREGATE(15,6,(ROW(tblAnalyse[Datum])-ROW(INDEX(tblAnalyse[Datum],1))+1)/(tblAnalyse[Datum]&lt;&gt;""),ROW()-2)),""))</f>
        <v/>
      </c>
      <c r="C201" s="48" t="str" cm="1">
        <f t="array" ref="C201">IF(ROW()=2,Start!$E$17,IF(B2="","",IFERROR(INDEX(tblAnalyse[Chrom],_xlfn.AGGREGATE(15,6,(ROW(tblAnalyse[Datum])-ROW(INDEX(tblAnalyse[Datum],1))+1)/(tblAnalyse[Datum]&lt;&gt;""),ROW()-2)),"")))</f>
        <v/>
      </c>
      <c r="D201" s="48" t="str">
        <f>IF(ROW()=2,Start!$G$17,IF(B201="","",MIN($I$5,MAX($I$4,D200 + $I$2*(Start!$E$17-C201) - IF(C201 &gt; Start!$E$17, $I$3*E201, 0)))))</f>
        <v/>
      </c>
      <c r="E201" s="49" t="str">
        <f t="shared" ca="1" si="5"/>
        <v/>
      </c>
      <c r="F201" s="49" t="str" cm="1">
        <f t="array" ref="F201">IF(ROW()=2,0,IF(B201="","",IFERROR(INDEX(tblAnalyse[Kumulative Zeit],_xlfn.AGGREGATE(15,6,(ROW(tblAnalyse[Datum])-ROW(INDEX(tblAnalyse[Datum],1))+1)/(tblAnalyse[Datum]&lt;&gt;""),ROW()-2)),"")))</f>
        <v/>
      </c>
      <c r="G201" s="45"/>
      <c r="H201" s="45"/>
      <c r="I201" s="45"/>
      <c r="J201" s="45"/>
      <c r="K201" s="45"/>
      <c r="L201" s="45"/>
      <c r="M201" s="45"/>
      <c r="N201" s="45"/>
      <c r="O201" s="45"/>
      <c r="P201" s="45"/>
      <c r="Q201" s="45"/>
      <c r="R201" s="45"/>
      <c r="S201" s="45"/>
      <c r="T201" s="45"/>
      <c r="U201" s="45"/>
    </row>
  </sheetData>
  <sheetProtection algorithmName="SHA-512" hashValue="Y23495OE5z2TrugF0DOPQr23KWc7/u/p0SJsPHKS9R7BttBpGYYrIIpP7TmHEx6QJhOKLruTbCYJEkgc0jQ37w==" saltValue="UJBF0S2G/fWsLC33aDMQog==" spinCount="100000" sheet="1" objects="1" scenarios="1" selectLockedCells="1"/>
  <conditionalFormatting sqref="A2:F201">
    <cfRule type="expression" dxfId="11" priority="1">
      <formula>$B2&lt;&gt;""</formula>
    </cfRule>
    <cfRule type="expression" dxfId="10" priority="2">
      <formula>AND($B2&lt;&gt;"",ISEVEN(ROW()))</formula>
    </cfRule>
  </conditionalFormatting>
  <pageMargins left="0.7" right="0.7" top="0.78740157499999996" bottom="0.78740157499999996" header="0.3" footer="0.3"/>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vt:i4>
      </vt:variant>
    </vt:vector>
  </HeadingPairs>
  <TitlesOfParts>
    <vt:vector size="17" baseType="lpstr">
      <vt:lpstr>ReadMe</vt:lpstr>
      <vt:lpstr>Start</vt:lpstr>
      <vt:lpstr>Analyse</vt:lpstr>
      <vt:lpstr>Cobalt</vt:lpstr>
      <vt:lpstr>Nickel</vt:lpstr>
      <vt:lpstr>Eisen</vt:lpstr>
      <vt:lpstr>Mangan</vt:lpstr>
      <vt:lpstr>Kupfer</vt:lpstr>
      <vt:lpstr>Chrom</vt:lpstr>
      <vt:lpstr>Zink</vt:lpstr>
      <vt:lpstr>Fluor</vt:lpstr>
      <vt:lpstr>Iod</vt:lpstr>
      <vt:lpstr>Vanadium</vt:lpstr>
      <vt:lpstr>Selen</vt:lpstr>
      <vt:lpstr>Zusammenfassung</vt:lpstr>
      <vt:lpstr>Dokumentation Rechenlogik</vt:lpstr>
      <vt:lpstr>zzTestName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Dieter Kreissl</dc:creator>
  <cp:lastModifiedBy>Dieter Kreissl</cp:lastModifiedBy>
  <dcterms:created xsi:type="dcterms:W3CDTF">2022-12-24T07:36:53Z</dcterms:created>
  <dcterms:modified xsi:type="dcterms:W3CDTF">2026-06-14T05:11:04Z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4dbb1d-991d-4bbd-aad5-33bac1d8ffaf_Enabled">
    <vt:lpwstr>true</vt:lpwstr>
  </property>
  <property fmtid="{D5CDD505-2E9C-101B-9397-08002B2CF9AE}" pid="3" name="MSIP_Label_924dbb1d-991d-4bbd-aad5-33bac1d8ffaf_SetDate">
    <vt:lpwstr>2026-04-13T05:38:10Z</vt:lpwstr>
  </property>
  <property fmtid="{D5CDD505-2E9C-101B-9397-08002B2CF9AE}" pid="4" name="MSIP_Label_924dbb1d-991d-4bbd-aad5-33bac1d8ffaf_Method">
    <vt:lpwstr>Standard</vt:lpwstr>
  </property>
  <property fmtid="{D5CDD505-2E9C-101B-9397-08002B2CF9AE}" pid="5" name="MSIP_Label_924dbb1d-991d-4bbd-aad5-33bac1d8ffaf_Name">
    <vt:lpwstr>924dbb1d-991d-4bbd-aad5-33bac1d8ffaf</vt:lpwstr>
  </property>
  <property fmtid="{D5CDD505-2E9C-101B-9397-08002B2CF9AE}" pid="6" name="MSIP_Label_924dbb1d-991d-4bbd-aad5-33bac1d8ffaf_SiteId">
    <vt:lpwstr>9652d7c2-1ccf-4940-8151-4a92bd474ed0</vt:lpwstr>
  </property>
  <property fmtid="{D5CDD505-2E9C-101B-9397-08002B2CF9AE}" pid="7" name="MSIP_Label_924dbb1d-991d-4bbd-aad5-33bac1d8ffaf_ActionId">
    <vt:lpwstr>4ce36cca-f402-480a-80cd-ce4e17e51e97</vt:lpwstr>
  </property>
  <property fmtid="{D5CDD505-2E9C-101B-9397-08002B2CF9AE}" pid="8" name="MSIP_Label_924dbb1d-991d-4bbd-aad5-33bac1d8ffaf_ContentBits">
    <vt:lpwstr>0</vt:lpwstr>
  </property>
  <property fmtid="{D5CDD505-2E9C-101B-9397-08002B2CF9AE}" pid="9" name="MSIP_Label_924dbb1d-991d-4bbd-aad5-33bac1d8ffaf_Tag">
    <vt:lpwstr>10, 3, 0, 1</vt:lpwstr>
  </property>
</Properties>
</file>